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Equipo Gestiòn Clientes\Interrupciones del servicio de acueducto\Interrupción Ayurá Marzo de 2023\"/>
    </mc:Choice>
  </mc:AlternateContent>
  <xr:revisionPtr revIDLastSave="0" documentId="13_ncr:1_{7EAE39B0-05BD-4E08-8E74-EFFD8FDCDA49}" xr6:coauthVersionLast="45" xr6:coauthVersionMax="45" xr10:uidLastSave="{00000000-0000-0000-0000-000000000000}"/>
  <bookViews>
    <workbookView xWindow="20370" yWindow="-120" windowWidth="20730" windowHeight="11160" activeTab="3" xr2:uid="{D2B50244-7421-4761-8883-96C42D497A70}"/>
  </bookViews>
  <sheets>
    <sheet name="Rutas de Carrotanques" sheetId="1" r:id="rId1"/>
    <sheet name="Horarios " sheetId="2" r:id="rId2"/>
    <sheet name="Rangos de direcciones" sheetId="4" r:id="rId3"/>
    <sheet name="Barrios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3" l="1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I24" i="3"/>
  <c r="H24" i="3"/>
  <c r="G24" i="3"/>
  <c r="F24" i="3"/>
  <c r="E24" i="3"/>
  <c r="I23" i="3"/>
  <c r="H23" i="3"/>
  <c r="G23" i="3"/>
  <c r="F23" i="3"/>
  <c r="E23" i="3"/>
  <c r="D23" i="3"/>
  <c r="I22" i="3"/>
  <c r="H22" i="3"/>
  <c r="G22" i="3"/>
  <c r="F22" i="3"/>
  <c r="E22" i="3"/>
  <c r="D22" i="3"/>
  <c r="I21" i="3"/>
  <c r="H21" i="3"/>
  <c r="G21" i="3"/>
  <c r="F21" i="3"/>
  <c r="E21" i="3"/>
  <c r="D21" i="3"/>
  <c r="I19" i="3"/>
  <c r="H19" i="3"/>
  <c r="G19" i="3"/>
  <c r="F19" i="3"/>
  <c r="E19" i="3"/>
  <c r="I18" i="3"/>
  <c r="H18" i="3"/>
  <c r="G18" i="3"/>
  <c r="F18" i="3"/>
  <c r="E18" i="3"/>
  <c r="D18" i="3"/>
  <c r="I17" i="3"/>
  <c r="I16" i="3"/>
  <c r="H16" i="3"/>
  <c r="G16" i="3"/>
  <c r="F16" i="3"/>
  <c r="E16" i="3"/>
  <c r="D16" i="3"/>
  <c r="I13" i="3"/>
  <c r="H13" i="3"/>
  <c r="G13" i="3"/>
  <c r="F13" i="3"/>
  <c r="E13" i="3"/>
  <c r="I12" i="3"/>
  <c r="H12" i="3"/>
  <c r="G12" i="3"/>
  <c r="F12" i="3"/>
  <c r="E12" i="3"/>
  <c r="D12" i="3"/>
  <c r="I10" i="3"/>
  <c r="H10" i="3"/>
  <c r="G10" i="3"/>
  <c r="F10" i="3"/>
  <c r="E10" i="3"/>
  <c r="I9" i="3"/>
  <c r="H9" i="3"/>
  <c r="G9" i="3"/>
  <c r="F9" i="3"/>
  <c r="E9" i="3"/>
  <c r="D9" i="3"/>
  <c r="I7" i="3"/>
  <c r="H7" i="3"/>
  <c r="G7" i="3"/>
  <c r="F7" i="3"/>
  <c r="E7" i="3"/>
  <c r="I6" i="3"/>
  <c r="H6" i="3"/>
  <c r="G6" i="3"/>
  <c r="F6" i="3"/>
  <c r="E6" i="3"/>
  <c r="D6" i="3"/>
  <c r="I5" i="3"/>
  <c r="H5" i="3"/>
  <c r="G5" i="3"/>
  <c r="F5" i="3"/>
  <c r="E5" i="3"/>
  <c r="D5" i="3"/>
  <c r="I4" i="3"/>
  <c r="H4" i="3"/>
  <c r="G4" i="3"/>
  <c r="F4" i="3"/>
  <c r="E4" i="3"/>
  <c r="D4" i="3"/>
  <c r="I3" i="3"/>
  <c r="H3" i="3"/>
  <c r="G3" i="3"/>
  <c r="F3" i="3"/>
  <c r="E3" i="3"/>
  <c r="D3" i="3"/>
  <c r="I2" i="3"/>
  <c r="H2" i="3"/>
  <c r="G2" i="3"/>
  <c r="F2" i="3"/>
  <c r="E2" i="3"/>
  <c r="D2" i="3"/>
  <c r="D29" i="3" s="1"/>
  <c r="B23" i="2"/>
</calcChain>
</file>

<file path=xl/sharedStrings.xml><?xml version="1.0" encoding="utf-8"?>
<sst xmlns="http://schemas.openxmlformats.org/spreadsheetml/2006/main" count="363" uniqueCount="210">
  <si>
    <t>Número de Zona</t>
  </si>
  <si>
    <t>Lider de Zona</t>
  </si>
  <si>
    <t>Circuito</t>
  </si>
  <si>
    <t>Ruta</t>
  </si>
  <si>
    <t>Rango de Direcciones</t>
  </si>
  <si>
    <t>Horario de inicio de labores del Carrotanque</t>
  </si>
  <si>
    <t>Placa Vehículo</t>
  </si>
  <si>
    <t xml:space="preserve">Capacidad </t>
  </si>
  <si>
    <t>Nombre Operario Carrotanque</t>
  </si>
  <si>
    <t xml:space="preserve">Número de Celular </t>
  </si>
  <si>
    <t>Nombre de Ayudante</t>
  </si>
  <si>
    <t>HIDRANTES</t>
  </si>
  <si>
    <t>Agua entregada</t>
  </si>
  <si>
    <t>Observaciones</t>
  </si>
  <si>
    <t>ALTAVISTA</t>
  </si>
  <si>
    <t>Ruta 1</t>
  </si>
  <si>
    <t>Rango 1: De calle 27 a Calle 31 A entre Carrera 81 a Carrera 89
Rango 2: De Calle 31 a Calle 32 C entre Carrera 83 a Carrera 89
Belen Los Alpes y Belen Las Violetas</t>
  </si>
  <si>
    <t>7:00 A.M.</t>
  </si>
  <si>
    <t>Ruta 2</t>
  </si>
  <si>
    <t>Calle 27 a Calle 30 entre Carrera 83 a Carrera 89
Sectores: Altavista Centro-Las Violetas- Universidad de Medellin</t>
  </si>
  <si>
    <t>Ruta 3</t>
  </si>
  <si>
    <t>Calle 16 a Calle 27 entre Carrreras 80 a Carrera 89
Belen Aliadas, Belen Altavista y Belen Zafra</t>
  </si>
  <si>
    <t>Ruta 4</t>
  </si>
  <si>
    <t>De calle 4E hasta Calle CL 20A entre carrera 76 y carrera 84F
De CL 18 hasta calle 20 entre carrera 84F y carrera 89
De Calle 14B hasta calle 18 entre carrera 90 y carrera 93A
Sector de La Loma de Los Bernal</t>
  </si>
  <si>
    <t>Ruta 5</t>
  </si>
  <si>
    <t>De Calle 9 a Calle 30 entre Carreras 72 a 80
Belen Parque, Belen San Bernardo y Belen Las Playas</t>
  </si>
  <si>
    <t>ITAGUÍ</t>
  </si>
  <si>
    <t>Ruta 10</t>
  </si>
  <si>
    <t>Ruta 11</t>
  </si>
  <si>
    <t>Sector El Rosario: De Carrera 51 a Carrera 59 entre Calles 40 a Calle 63. Sector Residencial</t>
  </si>
  <si>
    <t>Ruta 12</t>
  </si>
  <si>
    <t>Ruta 13</t>
  </si>
  <si>
    <t>Ruta 14</t>
  </si>
  <si>
    <t>SABANETA</t>
  </si>
  <si>
    <t>Ruta 24</t>
  </si>
  <si>
    <t>Ruta 25</t>
  </si>
  <si>
    <t>Ruta 26</t>
  </si>
  <si>
    <t>Ruta 27</t>
  </si>
  <si>
    <t>EL RINCON</t>
  </si>
  <si>
    <t>Ruta 6</t>
  </si>
  <si>
    <t>De Calle 3C a Calle 6 sur entre Diagonal 75 D a Carrera 85) Barriio Belen Rincón</t>
  </si>
  <si>
    <t>9:00 A.M.</t>
  </si>
  <si>
    <t>BELENCITO</t>
  </si>
  <si>
    <t>Ruta 7</t>
  </si>
  <si>
    <t>De Calle 33 hasta calle 35 entre carrera 84 y carrera 87
De Calle 34C hasta calle 35 entre carrera 87A y carrera 89
De Calle 34B hasta calle 35 entre carrera 89 y carrera 92
De Calle 34B hasta calle 34C entre carrera 92A y carrera 93B
Incluye Barrios Almeria, Simon Bolivar Santa Mónica y Belencito</t>
  </si>
  <si>
    <t>Ruta 8</t>
  </si>
  <si>
    <t>De Calle 35 hasta calle 38 entre carrera 84B y carrera 102
De Calle 37 hasta calle 39 entre carrera 103 y carrera 106
De Calle 38 hasta calle 39 entre carrera 92 y carrera 94
De Calle 35D hasta calle 39D entre carrera 106 y carrera 109
Barrios Santa Mónica 2 y 20 de Julio y Unidad Intermendia San Javier</t>
  </si>
  <si>
    <t>Ruta 9</t>
  </si>
  <si>
    <t>De Calle 40 hasta calle 49AA entre carrera 101 y carrera 102C
De Calle 40 hasta calle 43 entre carrera 101A y carrera 108
De Calle 43 hasta calle 45AA entre carrera 103 y carrera 116
De Calle 48A hasta calle 48DD entre carrera 94 y carrera 99C
Barrios San Javier. Antonio Nariño y El Socorro</t>
  </si>
  <si>
    <t>AJIZAL</t>
  </si>
  <si>
    <t>Ruta 15</t>
  </si>
  <si>
    <t xml:space="preserve">Calle 61 a Calle 70 entre Carrera 59 y Carrera 68 </t>
  </si>
  <si>
    <t>LA ESTRELLA</t>
  </si>
  <si>
    <t>Ruta 19</t>
  </si>
  <si>
    <t>De Calle 36 D Sur a Calle 58 sur entre Carreras 55 a Carrera 66  (San Antonio de Prado Parte Baja),</t>
  </si>
  <si>
    <t>Ruta 20</t>
  </si>
  <si>
    <t>De Calle 25 a Calle 27 entre Carreras 61 a Carrera 68
De Calle 74 sur a Calle 76 sur entre Carreras 61 a Carrera 68</t>
  </si>
  <si>
    <t>Ruta 21</t>
  </si>
  <si>
    <t>De Calle 26 a Calle 31 entre Carrera 52 D a Carrera 45 (Itaguí)
De Calle 75 A sur a Calle 79  Sur entre Carrera 52 a Carrera 65 (La Estrella)</t>
  </si>
  <si>
    <t>Ruta 22</t>
  </si>
  <si>
    <t>De Calle 80 sur a Calle 87 sur entre Carrera 52 a Carrera 65 (La Estrella)</t>
  </si>
  <si>
    <t>SAN RAFAEL</t>
  </si>
  <si>
    <t>Ruta 23</t>
  </si>
  <si>
    <t>De Calle 41 sur a Calle 46 D sur entre Carreras 25 A a Carrera 38 (Barrios La Mina y Trianon-Envigado)</t>
  </si>
  <si>
    <t>11:00 A.M.</t>
  </si>
  <si>
    <t>MIRAFLORES</t>
  </si>
  <si>
    <t>Ruta 16</t>
  </si>
  <si>
    <t>De Calle 45 a Calle 51 entre Carreras 25 a Carrera 21
De Calle 45 a Calle 51 entre Carreras 20 a Carrera 9 (Barrio Alejandro Echavarria)</t>
  </si>
  <si>
    <t>1:00 P.M.</t>
  </si>
  <si>
    <t>LA PASTORA</t>
  </si>
  <si>
    <t>Ruta 17</t>
  </si>
  <si>
    <t>De Calle 33 a Calle 39 entre Carrera 31 a Carrera 32 C
De Calle 43 a Calle 45 D entre Carrera 6 B a Carrera 21 (Barrios de Jesús y Caunces de Oriente)</t>
  </si>
  <si>
    <t>AURES 1 Y 2</t>
  </si>
  <si>
    <t>Ruta 18</t>
  </si>
  <si>
    <t>De Calle 76 D a Calle 88 entre Carrera 88 a Carrera 97</t>
  </si>
  <si>
    <t>POR DEMANDA</t>
  </si>
  <si>
    <t>PORVENIR</t>
  </si>
  <si>
    <t>De calle 56A a calle 62D entre carreras 85E a carrera 94 
De Calle 62 hasta calle 65 entre carrera 98 y carrera 87</t>
  </si>
  <si>
    <t>5:00 P.M.</t>
  </si>
  <si>
    <t>De Calle 65 hasta calle 77 entre carrera 88 y carrera 91
De Calle 77 hasta calle 83 entre carrera 82 y carrera 88;</t>
  </si>
  <si>
    <t>POPULAR</t>
  </si>
  <si>
    <t>De Calle 92 a Calle 98 entre Carreras 43 B a 45 A
De Calle 99 a Calle 102 entre Carreras 43 C a 50</t>
  </si>
  <si>
    <t>De Calle 103 a Calle 107 entre Carreras 43 a 49
De Calle 107 a Calle 110 entre Carreras 43 a 50</t>
  </si>
  <si>
    <t>De Calle 111 a Calle 120 entre Carreras 43 a 50 A</t>
  </si>
  <si>
    <t>De Calle 121 a Calle 125 entre Carreras 43 A a 50 Medellin
De Calle 20 E a Calle 21 E entre Carreras 39 E a 42 D Barro Santa Rita</t>
  </si>
  <si>
    <t xml:space="preserve">EL RODEO </t>
  </si>
  <si>
    <t>De Calle 8 sur a Calle 13 sur entre Carreras 53 a Carrera 61 (Incluye detrás del Club El Rodeo y Guayabal La Colinita)
De Calle 69 a Calle 77 entre Carreras 52 D a Carrera 57 (Itaguí).</t>
  </si>
  <si>
    <t>LAS FLORES</t>
  </si>
  <si>
    <t>LAS BRISAS</t>
  </si>
  <si>
    <t>3:00 P.M.</t>
  </si>
  <si>
    <t>MANZANILLO</t>
  </si>
  <si>
    <t>5:00 P.M</t>
  </si>
  <si>
    <t>EL ESMERALDAL</t>
  </si>
  <si>
    <t>LOS MANGOS</t>
  </si>
  <si>
    <t>LA YE</t>
  </si>
  <si>
    <t>EL CHOCHO</t>
  </si>
  <si>
    <t>GRANDES CLIENTES</t>
  </si>
  <si>
    <t xml:space="preserve">Hospital San Rafael </t>
  </si>
  <si>
    <t>Un Carrotanque de 33 metros</t>
  </si>
  <si>
    <t>Comestibles DAN  (33m3)- Validar</t>
  </si>
  <si>
    <t>Unidades Intermedias San Javier y Belén y Clinica Cardio Vid de la 80.</t>
  </si>
  <si>
    <t>Un carrotanque exclusivo</t>
  </si>
  <si>
    <t>Comfenalco Ditaires-Comfama Itaguí-Clinica del Sur-Industrias Bimbo</t>
  </si>
  <si>
    <t>Un Carrotanque exclusivo</t>
  </si>
  <si>
    <t>Disponible</t>
  </si>
  <si>
    <t>Ruta 28</t>
  </si>
  <si>
    <t>Ruta 29</t>
  </si>
  <si>
    <t>Ruta 30</t>
  </si>
  <si>
    <t>Ruta 31</t>
  </si>
  <si>
    <t>Ruta 32</t>
  </si>
  <si>
    <t>Ruta 33</t>
  </si>
  <si>
    <t>Ruta 34</t>
  </si>
  <si>
    <t>Ruta 35</t>
  </si>
  <si>
    <t>Ruta 36</t>
  </si>
  <si>
    <t>Sector Calatrava: De Carrera 52 D a Carrera 66 entre Calles 63 a Calle 70.</t>
  </si>
  <si>
    <t>De Carrera 42 Autopista Sur a Carrera 51 entre Calles 67 a Calle 50 Cubre todo el parque y el sector comercial.</t>
  </si>
  <si>
    <t>De Carrera 42 a Carrera 52 entre Calles 37 (Avenida Pilsen) a Calle 50 (Parque Principal de Itaguí).</t>
  </si>
  <si>
    <t>De Diagonal 40 a Diagonal 45 entre Calles 34 A a Calle 38
De Carrera 40 a Carrera 50A entre Calle 37 (Avenida Pilsen) y calle 30
Incluye barrio ubicado en la parte de atrás de Cervecería Union</t>
  </si>
  <si>
    <t>De Calle 50 sur a Calle 62 sur entre carrera 49 a Carrera 39 (Inckuye Centro Comercial Mayorca).</t>
  </si>
  <si>
    <t>De callle 63 sur a Calle 70 sur entre Carreras 39 a Carrera 49 Incluye el parque de Sabaneta.</t>
  </si>
  <si>
    <t>De calle 70 sur a Calle 77 sur entre Carrera 39 a carrera 49 (Del parque hacia arriba).</t>
  </si>
  <si>
    <t>De Calle 78 sur a Calle 80 Sur entre Carreras 49 a Carrera 40 Incluye Hospital de Sabaneta.</t>
  </si>
  <si>
    <t>CIRCUITO</t>
  </si>
  <si>
    <t>USUARIOS</t>
  </si>
  <si>
    <t>HORAS</t>
  </si>
  <si>
    <t>CIERRE</t>
  </si>
  <si>
    <t>APERTURA</t>
  </si>
  <si>
    <t>Domingo 12</t>
  </si>
  <si>
    <t>ALTAVISTA SUR Y CENTRO</t>
  </si>
  <si>
    <t>Lunes 13</t>
  </si>
  <si>
    <t>EL RODEO</t>
  </si>
  <si>
    <t>ITAGUI</t>
  </si>
  <si>
    <t>TOTAL</t>
  </si>
  <si>
    <t>BARRIOS</t>
  </si>
  <si>
    <t>MUNICIPIO</t>
  </si>
  <si>
    <t>El Ajizal; El Porvenir; La Hondonada; Santa Maria 1; Santa Maria 3.</t>
  </si>
  <si>
    <t>Las Mercedes; Belén; Los Alpes; Altavista; La Palma; Las Violetas; La Loma De Los Bernal; Granada; Altavista; La Gloria; San Bernardo; La Palma; Las Playas; Diego Echavarría; Belén; El Rincón.</t>
  </si>
  <si>
    <t>MEDELLIN</t>
  </si>
  <si>
    <t>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Las Mercedes; Simón Bolívar</t>
  </si>
  <si>
    <t>El Chingui; Loma De Las Brujas; Loma Del Atravesado</t>
  </si>
  <si>
    <t>ENVIGADO</t>
  </si>
  <si>
    <t>Loma Del Atravesado; Zúñiga</t>
  </si>
  <si>
    <t>El Rincón; La Colina; La Hondonada</t>
  </si>
  <si>
    <t>Colinas del Sur; Santa Maria 3</t>
  </si>
  <si>
    <t>Ditaires; Triana; San Francisco; San Gabriel; 19 De Abril; Santa Catalina.</t>
  </si>
  <si>
    <t>Bombona No. 2; Barrios de Jesús; La Asomadera No. 3; Cataluña; Los Cerros - El Vergel; Loreto</t>
  </si>
  <si>
    <t>Loma del Barro; El Trianon</t>
  </si>
  <si>
    <t>Maria Auxiliadora</t>
  </si>
  <si>
    <t>Miraflores; Alejandro Echavarría; Los Cerros - El Vergel; Bombona No. 2; Barrios de Jesús; Cataluña; Loreto; La Milagrosa</t>
  </si>
  <si>
    <t>BELLO</t>
  </si>
  <si>
    <t>Aliadas del Sur; Ancón Sur; Betania; Calle del Banco; Calle Larga; El Carmelo II; Entreamigos; Holanda; La Barquereña; La Florida; Lagos de La Doctora; Las Casitas; Los Alcázares; Los Arias; Manuel Restrepo; Maria Auxiliadora; Nuestra Señora de Los Dolores; Paso Ancho; Playas de Maria; Prados de Sabaneta; Promisión; Restrepo Naranjo; Sabaneta Real; San Joaquín; San Rafael; Santa Ana; Tres Esquinas; Vegas de La Doctora; Vegas de San Jose; Villas del Carmen; Virgen del Carmen</t>
  </si>
  <si>
    <t>RANGOS</t>
  </si>
  <si>
    <t>Ajizal</t>
  </si>
  <si>
    <t>Municipio Itagüí: De Calle 72A hasta calle 78 entre carrera 55 y carrera 57; De Calle 76 entre carrera 57 y carrera 58; De carrera 60 entre calle 81 y calle 83; De  163006020000000000 hasta  163007082000000000; De  163003739000000000 hasta  163001150000000000.</t>
  </si>
  <si>
    <t>Altavista Sur y Centro</t>
  </si>
  <si>
    <t>Municipio Medellín: De Calle 29 a CL 27 entre carrera 76 y carrera 81; De Calle 27A hasta calle 20A entre carrera 75 y carrera 83; De Calle CL 20A hasta calle 4E entre carrera 76 y carrera 84F; De Calle 8 a CL 22 entre carrera 72 y carrera 76; De Calle 24 hasta calle 27A entre carrera 75 y carrera 76; CL 25 hasta calle 30 entre carrera 76 y carrera 81; De Calle 19B hasta calle 27 entre carrera 81 y carrera 83B; De  CL 18 hasta calle 20 entre carrera 84F y carrera 89; De Calle 14B hasta calle 18 entre carrera 90 y carrera 93A; De Calle 20A hasta calle 26 entre carrera 84 y carrera 84BC; De Calle 26 hasta calle 26B entre carrera 83B y carrera 84; De Calle 26B hasta calle 32 entre carrera 81 y carrera 87; De Calle 32 hasta calle 32C entre carrera 83 y carrera 87A; De Calle 30 hasta calle 31 entre carrera 87C y carrera 89D; De Calle 31D hasta calle 31E entre carrera 87A y carrera 89D; De Calle 31B hasta calle 31CB entre carrera 89DD y carrera 89EE; De Calle 27 hasta calle 28 entre carrera 87B y carrera 89D.</t>
  </si>
  <si>
    <t>Aures 1 y 2</t>
  </si>
  <si>
    <t>Municipio Medellín: De Calle 80A hasta calle 83 entre carrera 89A y carrera 91C; De Calle 81A hasta calle 84A entre carrera 88 y carrera 90; De Calle 81A hasta calle 85 entre carrera 90 A y carrera 92; De Calle 80 hasta calle 82 entre carrera 90 y carrera 92; De Calle 83 hasta calle 87B entre carrera 92A y carrera 94AA; De Calle 79A hasta calle 82 entre carrera 94 y carrera 94AA; De Calle 79BB hasta calle 88 entre carrera 95 y carrera 98; De Calle 88 hasta calle 92 entre carrera 91 y carrera 95; De Calle 79BB hasta calle 87 entre carrera 96 y carrera 98.</t>
  </si>
  <si>
    <t>Belencito</t>
  </si>
  <si>
    <t>Municipio Medellín: De Calle 33 hasta calle 35 entre carrera 84 y carrera 87; De Calle 34C hasta calle 35 entre carrera 87A y carrera 89; De Calle 34B hasta calle 35 entre carrera 89 y carrera 92; De Calle 34B hasta calle 34C entre carrera 92A y carrera 93B; De Calle 35 hasta calle 38 entre carrera 84B y carrera 102;  De Calle 37 hasta calle 39 entre carrera 103 y carrera 106; De Calle 38 hasta calle 39 entre carrera 92 y carrera 94; De Calle 35D hasta calle 39D entre carrera 106 y carrera 109; De Calle 40 hasta calle 49AA entre carrera 101 y carrera 102C; De Calle 40 hasta calle 43 entre carrera 101A y carrera 108; De Calle 43 hasta calle 45AA entre carrera 103 y carrera 116; De Calle 48A hasta calle 48DD entre carrera 94 y carrera 99C.</t>
  </si>
  <si>
    <t>El Chocho</t>
  </si>
  <si>
    <t>Municipio Envigado: De Calle 20C Sur hasta calle 36A Sur entre carrera 14 y carrera 23.</t>
  </si>
  <si>
    <t>El Esmeraldal</t>
  </si>
  <si>
    <t>Municipio Envigado: De Calle 37B Sur hasta calle 26 Sur entre carrera 24 y carrera 27; De Calle 26 Sur hasta calle 19 Sur entre carrera 15 y carrera 25B.
Municipio Medellín: De Calle 19 Sur hasta calle 12 Sur entre carrera 18 y carrera 22; De Calles 5 Sur hasta calle 2 entre carrera 13 y carrera 21; De Calle 4 hasta calle 9 entre carrera 18 y carrera 23.</t>
  </si>
  <si>
    <t>El Rincón</t>
  </si>
  <si>
    <t>Municipio Medellín: De Calle 11C Sur hasta calle 9 Sur entre carrera 54B y carrera 61; De Calle 9B Sur hasta calle 4 Sur entre carrera 79 y carrera 83; De Calle 9B Sur hasta calle 6C Sur entre carrera 82B y carrera 84; De Calle 4 Sur entre carrera 80 y carrera 81B; De Calle 5 Sur hasta calle 1 Sur  entre carrera 83 y carrera 84.</t>
  </si>
  <si>
    <t>El Rodeo</t>
  </si>
  <si>
    <t>Municipio Medellín: De Calle 15B Sur hasta calle  9 Sur entre carrera 52 y carrera 55; De Calle 9 Sur entre carrera 55 y carrera 70; De Calle 9 Sur entre carrera 55 y carrera 70; CL 5 Sur hasta calle 3 Sur entre carrera 81A y carrera 75DA; De Calle 3 Sur hasta calle 2 Sur entre carrera 79 y carrera 79C; De Calle 3A Sur hasta calle 2 Sur entre carrera 79 y carrera 75DA; De carrera 75DA hasta carrera 82 entre calle 2 Sur y calle 1; De Calle 1 a CL 2B entre carrera 75CC y carrera 82; De Calle 2B hasta calle 4 entre carrera 75D y carrera 81; De Calle 4 hasta calle 4F entre carrera 78BB y carrera 80; De Calle 3A hasta calle 6 entre carrera 75D y carrera 76A; CL 1 Sur hasta calle 5 entre carrera 75BA y carrera 75D.
Municipio Itagüí: De carrera 55 hasta carrera 58 entre calle 78 y calle 86A.</t>
  </si>
  <si>
    <t>Itagüí</t>
  </si>
  <si>
    <t>Municipio Itagüí: De Calle 26 hasta calle 46 entre carrera 40 y carrera 42; De Calle 46 hasta calle 55 entre carrera 41 y carrera 42; De Calle 29 hasta calle 30 entre diagonal 46A y diagonal 47A; De Calle 30 hasta avenida 37B entre carrera 42 y carrera 55; De Calle 38 hasta calle 39A entre carrera 50A y carrera 52; De Calle 32 hasta calle 56 entre carrera 42 y carrera 52; De Calle 38 hasta calle 56 entre carrera 52 y carrera 59; De Calle 46D hasta calle 56 entre carrera 54B y carrera 59; De Calle 56 hasta calle 64A entre carrera 50 y carrera 68; De Calle 64A hasta calle 70A entre carrera 45A y carrera 60.</t>
  </si>
  <si>
    <t>La Estrella</t>
  </si>
  <si>
    <t>Municipio de La Estrella: De Calle 87 Sur hasta calle 76 Sur entre carrera 50 y carrera 65; De Calle 76 Sur hasta calle 75 Sur entre carrera 60 y carrera 62A.
Municipio de Itagüí: De Calle 24B hasta calle 37 entre carrera 61 y carrera 70.
Corregimiento San Antonio de Prado: De Calle 58AA Sur hasta calle 43 Sur entre carrera 54F  y carrera 65; De Calle 43 Sur hasta calle 36 Sur entre carrera 63 y carrera 55D.</t>
  </si>
  <si>
    <t>La Pastora</t>
  </si>
  <si>
    <t>Municipio Medellín: De Calle 32 hasta calle 37 entre carrera 28A y carrera 30; De Calle 34 hasta calle 37 entre carrera 23 y carrera 26; De Calle 37 hasta calle 38B entre carrera 22C y carrera 28E; De Calle 33 hasta calle 36 entre carrera 10C y carrera 20A; De Calle 43E hasta calle 45 entre carrera 7A y carrera 15B; De Calle 35 hasta calle 37 entre carrera 15 y carrera 16.</t>
  </si>
  <si>
    <t>La Ye</t>
  </si>
  <si>
    <t>Municipio Medellín: De carrera 15 entre calle 20C y calle 16A Sur; De Calle 12 Sur entre carrera 11 y carrera 18; De carrera 11 entre calle 12 Sur y calle 9A Sur; De carrera 13 entre calle 9A Sur y calle 4 Sur.</t>
  </si>
  <si>
    <t>Las Brisas</t>
  </si>
  <si>
    <t>Municipio Medellín: De Calle 6 hasta calle 10A entre carrera 17 y carrera 18.</t>
  </si>
  <si>
    <t>Las Flores</t>
  </si>
  <si>
    <t>Municipio de Envigado: De Calle 48D Sur hasta calle 49D Sur entre carrera 43A y carrera 39A; De Calle 49D Sur hasta calle 53C Sur entre carrera 42D y carrera 40; De Calle 53C Sur hasta calle 61B Sur entre carrera 41B y carrera 40.
Municipio de Sabaneta: De Calle 55 Sur hasta calle 56 Sur entre carrera 38 y carrera 40B.</t>
  </si>
  <si>
    <t>Los Mangos</t>
  </si>
  <si>
    <t>Municipio Medellín: De carrera 17 hasta carrera 18A entre calle 56 y calle 56EE; De Calle 56EE hasta calle 56F entre carrera 24B y carrera 25BB; De Calle 56F hasta calle 57A entre carrera 18BA y carrera 23; De Calle 57A hasta calle 57E entre carrera 18CC y carrera 24AA; De Calle 57E hasta calle 57F entre carrera 24 y carrera 18D.</t>
  </si>
  <si>
    <t>Manzanillo</t>
  </si>
  <si>
    <t>Municipio Itagüí: De: 163010180000000000 hasta 163011920000000000 entre 163011722000000000 y 163008615000000128; De 163014378000000000 hasta carrera 68 entre calle 62 y calle 72.</t>
  </si>
  <si>
    <t>Miraflores</t>
  </si>
  <si>
    <t>Municipio Medellín: De Calle 38B hasta calle 38F entre carrera 26E y carrera 28B; De Calle 39 hasta calle 40 entre carrera 24D y carrera 26; De Calle 40 hasta calle 45 entre carrera 21 y carrera 24; De Calle 40 hasta calle 43 entre carrera 15A y carrera 16A; De Calle 45 hasta calle 51 entre carrera 11C y carrera 23; De Calle 49C hasta calle 51 entre carrera 10B y carrera 8B.</t>
  </si>
  <si>
    <t>Popular</t>
  </si>
  <si>
    <t>Municipio de Medellín: De Calle 92 hasta calle 98 entre carrera 43B y carrera 45A; De carrera 47 hasta carrera 48 entre calle 96 y calle 98; De Calle 98 hasta calle 102 entre carrera 43B y carrera 49C; De Calle 102 hasta calle 106A entre carrera 44A y carrera 49; De Calle 107 hasta calle 112 entre carrera 43 y carrera 50B; De Calle 112 hasta calle 126 entre carrera 42EE y carrera 50B.
Municipio de Bello: De Calle 20CC hasta calle 21E entre carrera 39D y carrera 42A; De Calle 22D entre carrera 42A y carrera 41.</t>
  </si>
  <si>
    <t>Porvenir</t>
  </si>
  <si>
    <t>Municipio Medellín: De carrera 85E hasta carrera 94 entre calle 56A y calle 62; De Calle 62 hasta calle 65 entre carrera 98 y carrera 87; De Calle 65 hasta calle 77 entre carrera 88 y carrera 91; De Calle 77 hasta calle 83 entre carrera 82 y carrera 88; De  136029909510500000 hasta  136029747203000000.</t>
  </si>
  <si>
    <t>Sabaneta</t>
  </si>
  <si>
    <t>Municipio Sabaneta: De Calle 83 Sur hasta calle 80 Sur entre carrera 47F y avenidaenida Regional; De Calle 80 Sur hasta calle 77 Sur entre carrera 45 y avenidaenida Regional; De Calle 76D Sur hasta calle 75 Sur entre carrera 34 y avenidaenida Regional; De Calle 75 Sur hasta calle 67 Sur entre carrera 38 y carrera 48B; De Calle 67 Sur hasta calle 50 Sur entre carrera 42 y avenidaenida Regional.</t>
  </si>
  <si>
    <t>San Rafael</t>
  </si>
  <si>
    <t>Municipio Envigado: De carrera 25AA hasta carrera 30 entre calle 40 Sur y calle 41 Sur; De carrera 30 hasta carrera 39 entre calle 40F Sur y calle 45 Sur.</t>
  </si>
  <si>
    <t>Por demanda y con carrotanques disponibles de EPM</t>
  </si>
  <si>
    <t>C. Cial LOS MOLINOS y LADRILLERA SANTA RITA</t>
  </si>
  <si>
    <t>C. Cial Mayorca 1</t>
  </si>
  <si>
    <t>C. Cial Mayorca 2</t>
  </si>
  <si>
    <t>Aures No. 1; Aures No. 2;</t>
  </si>
  <si>
    <t>Los Balsos No. 1;Los Naranjos; San Lucas; Zúñiga; Altos Del Poblado</t>
  </si>
  <si>
    <t>El Rincón; La Mota; El Rodeo; La Colina; La Hondonada; La Loma de Los Bernal</t>
  </si>
  <si>
    <t>Santa Cruz; San Jose; Las Mercedes; Los Naranjos; Satexco; Centro; Playa Rica; Asturias; La Gloria; Araucaria; Fátima; El Rosario; Artex; Villa Paula; Las Acacias; El Tablazo; Las Américas; Simón Bolívar; La Palma; Monte Verde;  Las Brisas; Glorieta Pilsen; San Isidro; San Juan Bautista; La Independencia; Camparola; San Pio X; La Unión; Santa Maria La Nueva; Calatrava; Terranova; Santa Maria 2; La Aldea; Santa Maria 1; Ferrara; Balcones de Sevilla; El Progreso; Loma Linda</t>
  </si>
  <si>
    <t>Bellavista; San Andrés; Centro; La Ferrería; Horizontes; Quebrada Grande; El Pedrero; Chile; La Chinca; Las Brisas; Caquetá; Ancón San Martin; Camilo Torres; Primavera; San Cayetano; Escobar; San Vicente; Zona Industrial; San Agustín; Monterrey</t>
  </si>
  <si>
    <t>Los Balsos No. 1; San Lucas</t>
  </si>
  <si>
    <t>Altos Del Poblado; La Asomadera No. 3</t>
  </si>
  <si>
    <t>Villatina; Trece de Noviembre; La Libertad; El Pinal; Los Mangos</t>
  </si>
  <si>
    <t>El Pedregal; Los Gomez</t>
  </si>
  <si>
    <t>Moscú No. 2; Moscú No. 1; La Salle; Villa Guadalupe; Popular; Villa del Socorro; La Francia; Andalucía; Santa Cruz; Zamora; Playón de Los Comuneros; La Frontera; Santa Rita; Pablo VI</t>
  </si>
  <si>
    <t>Aures No. 1; Fuente Clara; Robledo; Cucaracho; Palenque; Villa Flora; El Diamante; Bello Horizonte; Santa Margarita; Olaya Herrera; Blanquizal</t>
  </si>
  <si>
    <t>La Mina; El Chingui; El Salado; San Rafael; Las Antillas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</si>
</sst>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vertical="center" wrapText="1"/>
    </xf>
    <xf numFmtId="1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3" fontId="6" fillId="5" borderId="2" xfId="0" applyNumberFormat="1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0" fillId="3" borderId="2" xfId="0" applyFont="1" applyFill="1" applyBorder="1"/>
    <xf numFmtId="3" fontId="9" fillId="3" borderId="2" xfId="0" applyNumberFormat="1" applyFont="1" applyFill="1" applyBorder="1"/>
    <xf numFmtId="20" fontId="9" fillId="0" borderId="2" xfId="0" applyNumberFormat="1" applyFont="1" applyBorder="1"/>
    <xf numFmtId="20" fontId="10" fillId="0" borderId="2" xfId="0" applyNumberFormat="1" applyFont="1" applyBorder="1"/>
    <xf numFmtId="0" fontId="9" fillId="3" borderId="2" xfId="0" applyFont="1" applyFill="1" applyBorder="1"/>
    <xf numFmtId="3" fontId="9" fillId="3" borderId="2" xfId="0" applyNumberFormat="1" applyFont="1" applyFill="1" applyBorder="1" applyAlignment="1">
      <alignment vertical="center"/>
    </xf>
    <xf numFmtId="0" fontId="10" fillId="7" borderId="2" xfId="0" applyFont="1" applyFill="1" applyBorder="1"/>
    <xf numFmtId="3" fontId="5" fillId="8" borderId="2" xfId="0" applyNumberFormat="1" applyFont="1" applyFill="1" applyBorder="1"/>
    <xf numFmtId="0" fontId="4" fillId="9" borderId="2" xfId="1" applyFill="1" applyBorder="1" applyAlignment="1">
      <alignment horizontal="center"/>
    </xf>
    <xf numFmtId="0" fontId="4" fillId="9" borderId="2" xfId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3" fontId="11" fillId="0" borderId="1" xfId="1" applyNumberFormat="1" applyFont="1" applyBorder="1" applyAlignment="1">
      <alignment horizontal="right"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left" vertical="center"/>
    </xf>
    <xf numFmtId="20" fontId="11" fillId="0" borderId="1" xfId="1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3" fontId="11" fillId="0" borderId="2" xfId="1" applyNumberFormat="1" applyFont="1" applyBorder="1" applyAlignment="1">
      <alignment horizontal="right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left" vertical="center"/>
    </xf>
    <xf numFmtId="20" fontId="11" fillId="0" borderId="2" xfId="1" applyNumberFormat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11" fillId="0" borderId="2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left" vertical="center"/>
    </xf>
    <xf numFmtId="20" fontId="11" fillId="0" borderId="1" xfId="1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3" fontId="11" fillId="0" borderId="5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left" vertical="center"/>
    </xf>
    <xf numFmtId="20" fontId="11" fillId="0" borderId="5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left" vertical="center"/>
    </xf>
    <xf numFmtId="3" fontId="11" fillId="0" borderId="4" xfId="1" applyNumberFormat="1" applyFont="1" applyBorder="1" applyAlignment="1">
      <alignment horizontal="center" vertical="center"/>
    </xf>
    <xf numFmtId="3" fontId="11" fillId="0" borderId="4" xfId="1" applyNumberFormat="1" applyFont="1" applyBorder="1" applyAlignment="1">
      <alignment horizontal="left" vertical="center"/>
    </xf>
    <xf numFmtId="20" fontId="11" fillId="0" borderId="4" xfId="1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left" vertical="center" wrapText="1"/>
    </xf>
    <xf numFmtId="3" fontId="0" fillId="0" borderId="0" xfId="0" applyNumberFormat="1"/>
    <xf numFmtId="0" fontId="0" fillId="9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2">
    <cellStyle name="Normal" xfId="0" builtinId="0"/>
    <cellStyle name="Normal 2" xfId="1" xr:uid="{5EECFBDE-59C7-457D-96DA-EC2070CD6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niagu\AppData\Local\Microsoft\Windows\INetCache\Content.Outlook\TQP52V65\Interrup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s_Circuitos"/>
      <sheetName val="Barrios_Circuitos"/>
      <sheetName val="Rangos_Circuitos"/>
      <sheetName val="Usuarios_Municipios"/>
    </sheetNames>
    <sheetDataSet>
      <sheetData sheetId="0">
        <row r="2">
          <cell r="A2" t="str">
            <v>AJIZAL</v>
          </cell>
          <cell r="B2">
            <v>5127</v>
          </cell>
          <cell r="C2">
            <v>12</v>
          </cell>
          <cell r="D2" t="str">
            <v>Domingo 12</v>
          </cell>
          <cell r="E2">
            <v>0.375</v>
          </cell>
          <cell r="F2" t="str">
            <v>Domingo 12</v>
          </cell>
          <cell r="G2">
            <v>0.875</v>
          </cell>
        </row>
        <row r="3">
          <cell r="A3" t="str">
            <v>ALTAVISTA SUR Y CENTRO</v>
          </cell>
          <cell r="B3">
            <v>42404</v>
          </cell>
          <cell r="C3">
            <v>12</v>
          </cell>
          <cell r="D3" t="str">
            <v>Domingo 12</v>
          </cell>
          <cell r="E3">
            <v>0.29166666666666669</v>
          </cell>
          <cell r="F3" t="str">
            <v>Domingo 12</v>
          </cell>
          <cell r="G3">
            <v>0.79166666666666663</v>
          </cell>
        </row>
        <row r="4">
          <cell r="A4" t="str">
            <v>AURES 1 Y 2</v>
          </cell>
          <cell r="B4">
            <v>16816</v>
          </cell>
          <cell r="C4">
            <v>12</v>
          </cell>
          <cell r="D4" t="str">
            <v>Domingo 12</v>
          </cell>
          <cell r="E4">
            <v>0.54166666666666663</v>
          </cell>
          <cell r="F4" t="str">
            <v>Lunes 13</v>
          </cell>
          <cell r="G4">
            <v>4.1666666666666664E-2</v>
          </cell>
        </row>
        <row r="5">
          <cell r="A5" t="str">
            <v>BELENCITO</v>
          </cell>
          <cell r="B5">
            <v>28271</v>
          </cell>
          <cell r="C5">
            <v>12</v>
          </cell>
          <cell r="D5" t="str">
            <v>Domingo 12</v>
          </cell>
          <cell r="E5">
            <v>0.375</v>
          </cell>
          <cell r="F5" t="str">
            <v>Domingo 12</v>
          </cell>
          <cell r="G5">
            <v>0.875</v>
          </cell>
        </row>
        <row r="6">
          <cell r="A6" t="str">
            <v>EL CHOCHO</v>
          </cell>
          <cell r="B6">
            <v>1085</v>
          </cell>
          <cell r="C6">
            <v>10</v>
          </cell>
          <cell r="D6" t="str">
            <v>Domingo 12</v>
          </cell>
          <cell r="E6">
            <v>0.70833333333333337</v>
          </cell>
          <cell r="F6" t="str">
            <v>Lunes 13</v>
          </cell>
          <cell r="G6">
            <v>0.125</v>
          </cell>
        </row>
        <row r="7">
          <cell r="A7" t="str">
            <v>EL ESMERALDAL</v>
          </cell>
          <cell r="B7">
            <v>6442</v>
          </cell>
          <cell r="C7">
            <v>10</v>
          </cell>
          <cell r="D7" t="str">
            <v>Domingo 12</v>
          </cell>
          <cell r="E7">
            <v>0.70833333333333337</v>
          </cell>
          <cell r="F7" t="str">
            <v>Lunes 13</v>
          </cell>
          <cell r="G7">
            <v>0.125</v>
          </cell>
        </row>
        <row r="8">
          <cell r="A8" t="str">
            <v>EL RINCON</v>
          </cell>
          <cell r="B8">
            <v>8998</v>
          </cell>
          <cell r="C8">
            <v>12</v>
          </cell>
          <cell r="D8" t="str">
            <v>Domingo 12</v>
          </cell>
          <cell r="E8">
            <v>0.375</v>
          </cell>
          <cell r="F8" t="str">
            <v>Domingo 12</v>
          </cell>
          <cell r="G8">
            <v>0.875</v>
          </cell>
        </row>
        <row r="9">
          <cell r="A9" t="str">
            <v>EL RODEO</v>
          </cell>
          <cell r="B9">
            <v>23467</v>
          </cell>
          <cell r="C9">
            <v>10</v>
          </cell>
          <cell r="D9" t="str">
            <v>Domingo 12</v>
          </cell>
          <cell r="E9">
            <v>0.70833333333333337</v>
          </cell>
          <cell r="F9" t="str">
            <v>Lunes 13</v>
          </cell>
          <cell r="G9">
            <v>0.125</v>
          </cell>
        </row>
        <row r="10">
          <cell r="A10" t="str">
            <v>ITAGUI</v>
          </cell>
          <cell r="B10">
            <v>45694</v>
          </cell>
          <cell r="C10">
            <v>12</v>
          </cell>
          <cell r="D10" t="str">
            <v>Domingo 12</v>
          </cell>
          <cell r="E10">
            <v>0.29166666666666669</v>
          </cell>
          <cell r="F10" t="str">
            <v>Domingo 12</v>
          </cell>
          <cell r="G10">
            <v>0.79166666666666663</v>
          </cell>
        </row>
        <row r="11">
          <cell r="A11" t="str">
            <v>LA ESTRELLA</v>
          </cell>
          <cell r="B11">
            <v>41336</v>
          </cell>
          <cell r="C11">
            <v>16</v>
          </cell>
          <cell r="D11" t="str">
            <v>Domingo 12</v>
          </cell>
          <cell r="E11">
            <v>0.375</v>
          </cell>
          <cell r="F11" t="str">
            <v>Lunes 13</v>
          </cell>
          <cell r="G11">
            <v>4.1666666666666664E-2</v>
          </cell>
        </row>
        <row r="12">
          <cell r="A12" t="str">
            <v>LA PASTORA</v>
          </cell>
          <cell r="B12">
            <v>13773</v>
          </cell>
          <cell r="C12">
            <v>12</v>
          </cell>
          <cell r="D12" t="str">
            <v>Domingo 12</v>
          </cell>
          <cell r="E12">
            <v>0.54166666666666663</v>
          </cell>
          <cell r="F12" t="str">
            <v>Lunes 13</v>
          </cell>
          <cell r="G12">
            <v>4.1666666666666664E-2</v>
          </cell>
        </row>
        <row r="13">
          <cell r="A13" t="str">
            <v>LA YE</v>
          </cell>
          <cell r="B13">
            <v>1101</v>
          </cell>
          <cell r="C13">
            <v>8</v>
          </cell>
          <cell r="D13" t="str">
            <v>Domingo 12</v>
          </cell>
          <cell r="E13">
            <v>0.625</v>
          </cell>
          <cell r="F13" t="str">
            <v>Domingo 12</v>
          </cell>
          <cell r="G13">
            <v>0.95833333333333337</v>
          </cell>
        </row>
        <row r="14">
          <cell r="A14" t="str">
            <v>LAS BRISAS</v>
          </cell>
          <cell r="B14">
            <v>2134</v>
          </cell>
          <cell r="C14">
            <v>8</v>
          </cell>
          <cell r="D14" t="str">
            <v>Domingo 12</v>
          </cell>
          <cell r="E14">
            <v>0.625</v>
          </cell>
          <cell r="F14" t="str">
            <v>Domingo 12</v>
          </cell>
          <cell r="G14">
            <v>0.95833333333333337</v>
          </cell>
        </row>
        <row r="15">
          <cell r="A15" t="str">
            <v>LAS FLORES</v>
          </cell>
          <cell r="B15">
            <v>6248</v>
          </cell>
          <cell r="C15">
            <v>12</v>
          </cell>
          <cell r="D15" t="str">
            <v>Domingo 12</v>
          </cell>
          <cell r="E15">
            <v>0.45833333333333331</v>
          </cell>
          <cell r="F15" t="str">
            <v>Domingo 12</v>
          </cell>
          <cell r="G15">
            <v>0.95833333333333337</v>
          </cell>
        </row>
        <row r="16">
          <cell r="A16" t="str">
            <v>LOS MANGOS</v>
          </cell>
          <cell r="B16">
            <v>7784</v>
          </cell>
          <cell r="C16">
            <v>10</v>
          </cell>
          <cell r="D16" t="str">
            <v>Domingo 12</v>
          </cell>
          <cell r="E16">
            <v>0.70833333333333337</v>
          </cell>
          <cell r="F16" t="str">
            <v>Lunes 13</v>
          </cell>
          <cell r="G16">
            <v>0.125</v>
          </cell>
        </row>
        <row r="17">
          <cell r="A17" t="str">
            <v>MANZANILLO</v>
          </cell>
          <cell r="B17">
            <v>2441</v>
          </cell>
          <cell r="C17">
            <v>12</v>
          </cell>
          <cell r="D17" t="str">
            <v>Domingo 12</v>
          </cell>
          <cell r="E17">
            <v>0.70833333333333337</v>
          </cell>
          <cell r="F17" t="str">
            <v>Lunes 13</v>
          </cell>
          <cell r="G17">
            <v>0.20833333333333334</v>
          </cell>
        </row>
        <row r="18">
          <cell r="A18" t="str">
            <v>MIRAFLORES</v>
          </cell>
          <cell r="B18">
            <v>12320</v>
          </cell>
          <cell r="C18">
            <v>12</v>
          </cell>
          <cell r="D18" t="str">
            <v>Domingo 12</v>
          </cell>
          <cell r="E18">
            <v>0.54166666666666663</v>
          </cell>
          <cell r="F18" t="str">
            <v>Lunes 13</v>
          </cell>
          <cell r="G18">
            <v>4.1666666666666664E-2</v>
          </cell>
        </row>
        <row r="19">
          <cell r="A19" t="str">
            <v>POPULAR</v>
          </cell>
          <cell r="B19">
            <v>28027</v>
          </cell>
          <cell r="C19">
            <v>12</v>
          </cell>
          <cell r="D19" t="str">
            <v>Domingo 12</v>
          </cell>
          <cell r="E19">
            <v>0.70833333333333337</v>
          </cell>
          <cell r="F19" t="str">
            <v>Lunes 13</v>
          </cell>
          <cell r="G19">
            <v>0.20833333333333334</v>
          </cell>
        </row>
        <row r="20">
          <cell r="A20" t="str">
            <v>PORVENIR</v>
          </cell>
          <cell r="B20">
            <v>24448</v>
          </cell>
          <cell r="C20">
            <v>12</v>
          </cell>
          <cell r="D20" t="str">
            <v>Domingo 12</v>
          </cell>
          <cell r="E20">
            <v>0.70833333333333337</v>
          </cell>
          <cell r="F20" t="str">
            <v>Lunes 13</v>
          </cell>
          <cell r="G20">
            <v>0.20833333333333334</v>
          </cell>
        </row>
        <row r="21">
          <cell r="A21" t="str">
            <v>SABANETA</v>
          </cell>
          <cell r="B21">
            <v>36664</v>
          </cell>
          <cell r="C21">
            <v>12</v>
          </cell>
          <cell r="D21" t="str">
            <v>Domingo 12</v>
          </cell>
          <cell r="E21">
            <v>0.29166666666666669</v>
          </cell>
          <cell r="F21" t="str">
            <v>Domingo 12</v>
          </cell>
          <cell r="G21">
            <v>0.79166666666666663</v>
          </cell>
        </row>
        <row r="22">
          <cell r="A22" t="str">
            <v>SAN RAFAEL</v>
          </cell>
          <cell r="B22">
            <v>5037</v>
          </cell>
          <cell r="C22">
            <v>12</v>
          </cell>
          <cell r="D22" t="str">
            <v>Domingo 12</v>
          </cell>
          <cell r="E22">
            <v>0.45833333333333331</v>
          </cell>
          <cell r="F22" t="str">
            <v>Domingo 12</v>
          </cell>
          <cell r="G22">
            <v>0.95833333333333337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C48E-9372-463D-979F-327C76FD78AB}">
  <dimension ref="A1:O52"/>
  <sheetViews>
    <sheetView topLeftCell="C47" workbookViewId="0">
      <selection activeCell="E53" sqref="E53"/>
    </sheetView>
  </sheetViews>
  <sheetFormatPr baseColWidth="10" defaultColWidth="46.140625" defaultRowHeight="15" x14ac:dyDescent="0.25"/>
  <cols>
    <col min="1" max="1" width="16.5703125" hidden="1" customWidth="1"/>
    <col min="2" max="2" width="28.42578125" hidden="1" customWidth="1"/>
    <col min="3" max="3" width="16.5703125" bestFit="1" customWidth="1"/>
    <col min="4" max="4" width="18" customWidth="1"/>
    <col min="5" max="5" width="87.85546875" bestFit="1" customWidth="1"/>
    <col min="6" max="6" width="22.85546875" customWidth="1"/>
    <col min="7" max="7" width="0.140625" customWidth="1"/>
    <col min="8" max="8" width="12.28515625" hidden="1" customWidth="1"/>
    <col min="9" max="9" width="29" hidden="1" customWidth="1"/>
    <col min="10" max="10" width="18.28515625" hidden="1" customWidth="1"/>
    <col min="11" max="11" width="20.28515625" hidden="1" customWidth="1"/>
    <col min="12" max="12" width="18.28515625" hidden="1" customWidth="1"/>
    <col min="13" max="13" width="11.5703125" hidden="1" customWidth="1"/>
    <col min="14" max="14" width="15.5703125" hidden="1" customWidth="1"/>
    <col min="15" max="15" width="46.140625" hidden="1" customWidth="1"/>
  </cols>
  <sheetData>
    <row r="1" spans="1:15" s="3" customFormat="1" ht="45" customHeight="1" x14ac:dyDescent="0.25">
      <c r="A1" s="18" t="s">
        <v>0</v>
      </c>
      <c r="B1" s="18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9</v>
      </c>
      <c r="M1" s="2" t="s">
        <v>11</v>
      </c>
      <c r="N1" s="2" t="s">
        <v>12</v>
      </c>
      <c r="O1" s="2" t="s">
        <v>13</v>
      </c>
    </row>
    <row r="2" spans="1:15" s="3" customFormat="1" ht="38.25" x14ac:dyDescent="0.25">
      <c r="A2" s="72">
        <v>1</v>
      </c>
      <c r="B2" s="70"/>
      <c r="C2" s="4" t="s">
        <v>14</v>
      </c>
      <c r="D2" s="5" t="s">
        <v>15</v>
      </c>
      <c r="E2" s="6" t="s">
        <v>16</v>
      </c>
      <c r="F2" s="7" t="s">
        <v>17</v>
      </c>
      <c r="G2" s="8"/>
      <c r="H2" s="9"/>
      <c r="I2" s="10"/>
      <c r="J2" s="8"/>
      <c r="K2" s="11"/>
      <c r="L2" s="11"/>
      <c r="M2" s="8"/>
      <c r="N2" s="12"/>
      <c r="O2" s="13"/>
    </row>
    <row r="3" spans="1:15" s="3" customFormat="1" ht="25.5" x14ac:dyDescent="0.25">
      <c r="A3" s="72"/>
      <c r="B3" s="71"/>
      <c r="C3" s="14"/>
      <c r="D3" s="5" t="s">
        <v>18</v>
      </c>
      <c r="E3" s="15" t="s">
        <v>19</v>
      </c>
      <c r="F3" s="7" t="s">
        <v>17</v>
      </c>
      <c r="G3" s="8"/>
      <c r="H3" s="9"/>
      <c r="I3" s="10"/>
      <c r="J3" s="8"/>
      <c r="K3" s="11"/>
      <c r="L3" s="11"/>
      <c r="M3" s="8"/>
      <c r="N3" s="12"/>
      <c r="O3" s="13"/>
    </row>
    <row r="4" spans="1:15" s="3" customFormat="1" ht="25.5" x14ac:dyDescent="0.25">
      <c r="A4" s="72"/>
      <c r="B4" s="71"/>
      <c r="C4" s="14"/>
      <c r="D4" s="5" t="s">
        <v>20</v>
      </c>
      <c r="E4" s="15" t="s">
        <v>21</v>
      </c>
      <c r="F4" s="7" t="s">
        <v>17</v>
      </c>
      <c r="G4" s="8"/>
      <c r="H4" s="9"/>
      <c r="I4" s="10"/>
      <c r="J4" s="8"/>
      <c r="K4" s="11"/>
      <c r="L4" s="11"/>
      <c r="M4" s="8"/>
      <c r="N4" s="12"/>
      <c r="O4" s="13"/>
    </row>
    <row r="5" spans="1:15" s="3" customFormat="1" ht="51" x14ac:dyDescent="0.25">
      <c r="A5" s="72"/>
      <c r="B5" s="71"/>
      <c r="C5" s="14"/>
      <c r="D5" s="5" t="s">
        <v>22</v>
      </c>
      <c r="E5" s="15" t="s">
        <v>23</v>
      </c>
      <c r="F5" s="7" t="s">
        <v>17</v>
      </c>
      <c r="G5" s="8"/>
      <c r="H5" s="9"/>
      <c r="I5" s="10"/>
      <c r="J5" s="8"/>
      <c r="K5" s="11"/>
      <c r="L5" s="11"/>
      <c r="M5" s="8"/>
      <c r="N5" s="12"/>
      <c r="O5" s="13"/>
    </row>
    <row r="6" spans="1:15" s="3" customFormat="1" ht="25.5" x14ac:dyDescent="0.25">
      <c r="A6" s="72"/>
      <c r="B6" s="71"/>
      <c r="C6" s="16"/>
      <c r="D6" s="5" t="s">
        <v>24</v>
      </c>
      <c r="E6" s="15" t="s">
        <v>25</v>
      </c>
      <c r="F6" s="7" t="s">
        <v>17</v>
      </c>
      <c r="G6" s="8"/>
      <c r="H6" s="9"/>
      <c r="I6" s="10"/>
      <c r="J6" s="8"/>
      <c r="K6" s="17"/>
      <c r="L6" s="11"/>
      <c r="M6" s="8"/>
      <c r="N6" s="12"/>
      <c r="O6" s="13"/>
    </row>
    <row r="7" spans="1:15" x14ac:dyDescent="0.25">
      <c r="A7" s="72"/>
      <c r="B7" s="71"/>
      <c r="C7" s="19" t="s">
        <v>26</v>
      </c>
      <c r="D7" s="5" t="s">
        <v>39</v>
      </c>
      <c r="E7" s="15" t="s">
        <v>114</v>
      </c>
      <c r="F7" s="7" t="s">
        <v>17</v>
      </c>
      <c r="G7" s="8"/>
      <c r="H7" s="9"/>
      <c r="I7" s="10"/>
      <c r="J7" s="8"/>
      <c r="K7" s="17"/>
      <c r="L7" s="11"/>
      <c r="M7" s="8"/>
      <c r="N7" s="12"/>
      <c r="O7" s="13"/>
    </row>
    <row r="8" spans="1:15" x14ac:dyDescent="0.25">
      <c r="A8" s="72"/>
      <c r="B8" s="71"/>
      <c r="C8" s="20"/>
      <c r="D8" s="5" t="s">
        <v>43</v>
      </c>
      <c r="E8" s="15" t="s">
        <v>29</v>
      </c>
      <c r="F8" s="7" t="s">
        <v>17</v>
      </c>
      <c r="G8" s="8"/>
      <c r="H8" s="9"/>
      <c r="I8" s="10"/>
      <c r="J8" s="8"/>
      <c r="K8" s="17"/>
      <c r="L8" s="11"/>
      <c r="M8" s="8"/>
      <c r="N8" s="12"/>
      <c r="O8" s="13"/>
    </row>
    <row r="9" spans="1:15" ht="25.5" x14ac:dyDescent="0.25">
      <c r="A9" s="72"/>
      <c r="B9" s="71"/>
      <c r="C9" s="20"/>
      <c r="D9" s="5" t="s">
        <v>45</v>
      </c>
      <c r="E9" s="15" t="s">
        <v>115</v>
      </c>
      <c r="F9" s="7" t="s">
        <v>17</v>
      </c>
      <c r="G9" s="8"/>
      <c r="H9" s="9"/>
      <c r="I9" s="10"/>
      <c r="J9" s="8"/>
      <c r="K9" s="17"/>
      <c r="L9" s="11"/>
      <c r="M9" s="8"/>
      <c r="N9" s="12"/>
      <c r="O9" s="13"/>
    </row>
    <row r="10" spans="1:15" x14ac:dyDescent="0.25">
      <c r="A10" s="72"/>
      <c r="B10" s="71"/>
      <c r="C10" s="20"/>
      <c r="D10" s="5" t="s">
        <v>47</v>
      </c>
      <c r="E10" s="15" t="s">
        <v>116</v>
      </c>
      <c r="F10" s="7" t="s">
        <v>17</v>
      </c>
      <c r="G10" s="8"/>
      <c r="H10" s="9"/>
      <c r="I10" s="10"/>
      <c r="J10" s="8"/>
      <c r="K10" s="17"/>
      <c r="L10" s="11"/>
      <c r="M10" s="8"/>
      <c r="N10" s="12"/>
      <c r="O10" s="13"/>
    </row>
    <row r="11" spans="1:15" ht="38.25" x14ac:dyDescent="0.25">
      <c r="A11" s="72"/>
      <c r="B11" s="73"/>
      <c r="C11" s="21"/>
      <c r="D11" s="5" t="s">
        <v>27</v>
      </c>
      <c r="E11" s="15" t="s">
        <v>117</v>
      </c>
      <c r="F11" s="7" t="s">
        <v>17</v>
      </c>
      <c r="G11" s="8"/>
      <c r="H11" s="9"/>
      <c r="I11" s="10"/>
      <c r="J11" s="8"/>
      <c r="K11" s="17"/>
      <c r="L11" s="11"/>
      <c r="M11" s="8"/>
      <c r="N11" s="12"/>
      <c r="O11" s="13"/>
    </row>
    <row r="12" spans="1:15" x14ac:dyDescent="0.25">
      <c r="A12" s="74">
        <v>2</v>
      </c>
      <c r="B12" s="77"/>
      <c r="C12" s="22" t="s">
        <v>33</v>
      </c>
      <c r="D12" s="5" t="s">
        <v>28</v>
      </c>
      <c r="E12" s="15" t="s">
        <v>118</v>
      </c>
      <c r="F12" s="7" t="s">
        <v>17</v>
      </c>
      <c r="G12" s="8"/>
      <c r="H12" s="9"/>
      <c r="I12" s="10"/>
      <c r="J12" s="8"/>
      <c r="K12" s="17"/>
      <c r="L12" s="11"/>
      <c r="M12" s="8"/>
      <c r="N12" s="12"/>
      <c r="O12" s="13"/>
    </row>
    <row r="13" spans="1:15" x14ac:dyDescent="0.25">
      <c r="A13" s="75"/>
      <c r="B13" s="78"/>
      <c r="C13" s="23"/>
      <c r="D13" s="5" t="s">
        <v>30</v>
      </c>
      <c r="E13" s="15" t="s">
        <v>119</v>
      </c>
      <c r="F13" s="7" t="s">
        <v>17</v>
      </c>
      <c r="G13" s="8"/>
      <c r="H13" s="9"/>
      <c r="I13" s="10"/>
      <c r="J13" s="8"/>
      <c r="K13" s="17"/>
      <c r="L13" s="11"/>
      <c r="M13" s="8"/>
      <c r="N13" s="12"/>
      <c r="O13" s="13"/>
    </row>
    <row r="14" spans="1:15" x14ac:dyDescent="0.25">
      <c r="A14" s="75"/>
      <c r="B14" s="78"/>
      <c r="C14" s="23"/>
      <c r="D14" s="5" t="s">
        <v>31</v>
      </c>
      <c r="E14" s="15" t="s">
        <v>120</v>
      </c>
      <c r="F14" s="7" t="s">
        <v>17</v>
      </c>
      <c r="G14" s="8"/>
      <c r="H14" s="9"/>
      <c r="I14" s="10"/>
      <c r="J14" s="8"/>
      <c r="K14" s="17"/>
      <c r="L14" s="11"/>
      <c r="M14" s="8"/>
      <c r="N14" s="12"/>
      <c r="O14" s="13"/>
    </row>
    <row r="15" spans="1:15" x14ac:dyDescent="0.25">
      <c r="A15" s="75"/>
      <c r="B15" s="78"/>
      <c r="C15" s="24"/>
      <c r="D15" s="5" t="s">
        <v>32</v>
      </c>
      <c r="E15" s="15" t="s">
        <v>121</v>
      </c>
      <c r="F15" s="7" t="s">
        <v>17</v>
      </c>
      <c r="G15" s="8"/>
      <c r="H15" s="9"/>
      <c r="I15" s="10"/>
      <c r="J15" s="8"/>
      <c r="K15" s="17"/>
      <c r="L15" s="11"/>
      <c r="M15" s="8"/>
      <c r="N15" s="12"/>
      <c r="O15" s="13"/>
    </row>
    <row r="16" spans="1:15" x14ac:dyDescent="0.25">
      <c r="A16" s="75"/>
      <c r="B16" s="78"/>
      <c r="C16" s="25" t="s">
        <v>38</v>
      </c>
      <c r="D16" s="5" t="s">
        <v>50</v>
      </c>
      <c r="E16" s="26" t="s">
        <v>40</v>
      </c>
      <c r="F16" s="7" t="s">
        <v>41</v>
      </c>
      <c r="G16" s="8"/>
      <c r="H16" s="9"/>
      <c r="I16" s="10"/>
      <c r="J16" s="8"/>
      <c r="K16" s="17"/>
      <c r="L16" s="11"/>
      <c r="M16" s="8"/>
      <c r="N16" s="12"/>
      <c r="O16" s="13"/>
    </row>
    <row r="17" spans="1:15" ht="63.75" x14ac:dyDescent="0.25">
      <c r="A17" s="75"/>
      <c r="B17" s="78"/>
      <c r="C17" s="27" t="s">
        <v>42</v>
      </c>
      <c r="D17" s="5" t="s">
        <v>66</v>
      </c>
      <c r="E17" s="15" t="s">
        <v>44</v>
      </c>
      <c r="F17" s="7" t="s">
        <v>41</v>
      </c>
      <c r="G17" s="8"/>
      <c r="H17" s="9"/>
      <c r="I17" s="10"/>
      <c r="J17" s="8"/>
      <c r="K17" s="17"/>
      <c r="L17" s="11"/>
      <c r="M17" s="8"/>
      <c r="N17" s="12"/>
      <c r="O17" s="13"/>
    </row>
    <row r="18" spans="1:15" ht="63.75" x14ac:dyDescent="0.25">
      <c r="A18" s="75"/>
      <c r="B18" s="78"/>
      <c r="C18" s="28"/>
      <c r="D18" s="5" t="s">
        <v>70</v>
      </c>
      <c r="E18" s="15" t="s">
        <v>46</v>
      </c>
      <c r="F18" s="7" t="s">
        <v>41</v>
      </c>
      <c r="G18" s="8"/>
      <c r="H18" s="9"/>
      <c r="I18" s="10"/>
      <c r="J18" s="8"/>
      <c r="K18" s="17"/>
      <c r="L18" s="11"/>
      <c r="M18" s="8"/>
      <c r="N18" s="12"/>
      <c r="O18" s="13"/>
    </row>
    <row r="19" spans="1:15" ht="63.75" x14ac:dyDescent="0.25">
      <c r="A19" s="75"/>
      <c r="B19" s="78"/>
      <c r="C19" s="29"/>
      <c r="D19" s="5" t="s">
        <v>73</v>
      </c>
      <c r="E19" s="15" t="s">
        <v>48</v>
      </c>
      <c r="F19" s="7" t="s">
        <v>41</v>
      </c>
      <c r="G19" s="8"/>
      <c r="H19" s="9"/>
      <c r="I19" s="10"/>
      <c r="J19" s="8"/>
      <c r="K19" s="17"/>
      <c r="L19" s="11"/>
      <c r="M19" s="8"/>
      <c r="N19" s="12"/>
      <c r="O19" s="13"/>
    </row>
    <row r="20" spans="1:15" x14ac:dyDescent="0.25">
      <c r="A20" s="79">
        <v>3</v>
      </c>
      <c r="B20" s="76"/>
      <c r="C20" s="30" t="s">
        <v>49</v>
      </c>
      <c r="D20" s="5" t="s">
        <v>53</v>
      </c>
      <c r="E20" s="15" t="s">
        <v>51</v>
      </c>
      <c r="F20" s="7" t="s">
        <v>41</v>
      </c>
      <c r="G20" s="8"/>
      <c r="H20" s="9"/>
      <c r="I20" s="10"/>
      <c r="J20" s="8"/>
      <c r="K20" s="17"/>
      <c r="L20" s="11"/>
      <c r="M20" s="8"/>
      <c r="N20" s="12"/>
      <c r="O20" s="13"/>
    </row>
    <row r="21" spans="1:15" ht="25.5" x14ac:dyDescent="0.25">
      <c r="A21" s="79"/>
      <c r="B21" s="76"/>
      <c r="C21" s="27" t="s">
        <v>52</v>
      </c>
      <c r="D21" s="5" t="s">
        <v>55</v>
      </c>
      <c r="E21" s="15" t="s">
        <v>54</v>
      </c>
      <c r="F21" s="7" t="s">
        <v>41</v>
      </c>
      <c r="G21" s="8"/>
      <c r="H21" s="9"/>
      <c r="I21" s="10"/>
      <c r="J21" s="8"/>
      <c r="K21" s="17"/>
      <c r="L21" s="11"/>
      <c r="M21" s="8"/>
      <c r="N21" s="12"/>
      <c r="O21" s="13"/>
    </row>
    <row r="22" spans="1:15" ht="25.5" x14ac:dyDescent="0.25">
      <c r="A22" s="79"/>
      <c r="B22" s="76"/>
      <c r="C22" s="28"/>
      <c r="D22" s="5" t="s">
        <v>57</v>
      </c>
      <c r="E22" s="15" t="s">
        <v>56</v>
      </c>
      <c r="F22" s="7" t="s">
        <v>41</v>
      </c>
      <c r="G22" s="8"/>
      <c r="H22" s="9"/>
      <c r="I22" s="10"/>
      <c r="J22" s="8"/>
      <c r="K22" s="17"/>
      <c r="L22" s="11"/>
      <c r="M22" s="8"/>
      <c r="N22" s="12"/>
      <c r="O22" s="13"/>
    </row>
    <row r="23" spans="1:15" ht="38.25" x14ac:dyDescent="0.25">
      <c r="A23" s="79"/>
      <c r="B23" s="76"/>
      <c r="C23" s="28"/>
      <c r="D23" s="5" t="s">
        <v>59</v>
      </c>
      <c r="E23" s="15" t="s">
        <v>58</v>
      </c>
      <c r="F23" s="7" t="s">
        <v>41</v>
      </c>
      <c r="G23" s="8"/>
      <c r="H23" s="9"/>
      <c r="I23" s="10"/>
      <c r="J23" s="8"/>
      <c r="K23" s="17"/>
      <c r="L23" s="11"/>
      <c r="M23" s="8"/>
      <c r="N23" s="12"/>
      <c r="O23" s="13"/>
    </row>
    <row r="24" spans="1:15" x14ac:dyDescent="0.25">
      <c r="A24" s="79"/>
      <c r="B24" s="76"/>
      <c r="C24" s="29"/>
      <c r="D24" s="5" t="s">
        <v>62</v>
      </c>
      <c r="E24" s="15" t="s">
        <v>60</v>
      </c>
      <c r="F24" s="7" t="s">
        <v>41</v>
      </c>
      <c r="G24" s="8"/>
      <c r="H24" s="9"/>
      <c r="I24" s="10"/>
      <c r="J24" s="8"/>
      <c r="K24" s="17"/>
      <c r="L24" s="11"/>
      <c r="M24" s="8"/>
      <c r="N24" s="12"/>
      <c r="O24" s="13"/>
    </row>
    <row r="25" spans="1:15" ht="25.5" x14ac:dyDescent="0.25">
      <c r="A25" s="79"/>
      <c r="B25" s="76"/>
      <c r="C25" s="31" t="s">
        <v>61</v>
      </c>
      <c r="D25" s="5" t="s">
        <v>34</v>
      </c>
      <c r="E25" s="32" t="s">
        <v>63</v>
      </c>
      <c r="F25" s="8" t="s">
        <v>64</v>
      </c>
      <c r="G25" s="8"/>
      <c r="H25" s="9"/>
      <c r="I25" s="10"/>
      <c r="J25" s="8"/>
      <c r="K25" s="17"/>
      <c r="L25" s="11"/>
      <c r="M25" s="8"/>
      <c r="N25" s="12"/>
      <c r="O25" s="13"/>
    </row>
    <row r="26" spans="1:15" ht="25.5" x14ac:dyDescent="0.25">
      <c r="A26" s="79"/>
      <c r="B26" s="76"/>
      <c r="C26" s="33" t="s">
        <v>65</v>
      </c>
      <c r="D26" s="5" t="s">
        <v>35</v>
      </c>
      <c r="E26" s="15" t="s">
        <v>67</v>
      </c>
      <c r="F26" s="7" t="s">
        <v>68</v>
      </c>
      <c r="G26" s="8"/>
      <c r="H26" s="9"/>
      <c r="I26" s="10"/>
      <c r="J26" s="8"/>
      <c r="K26" s="17"/>
      <c r="L26" s="11"/>
      <c r="M26" s="8"/>
      <c r="N26" s="12"/>
      <c r="O26" s="13"/>
    </row>
    <row r="27" spans="1:15" ht="25.5" x14ac:dyDescent="0.25">
      <c r="A27" s="79"/>
      <c r="B27" s="76"/>
      <c r="C27" s="33" t="s">
        <v>69</v>
      </c>
      <c r="D27" s="5" t="s">
        <v>36</v>
      </c>
      <c r="E27" s="15" t="s">
        <v>71</v>
      </c>
      <c r="F27" s="7" t="s">
        <v>68</v>
      </c>
      <c r="G27" s="8"/>
      <c r="H27" s="9"/>
      <c r="I27" s="10"/>
      <c r="J27" s="8"/>
      <c r="K27" s="17"/>
      <c r="L27" s="11"/>
      <c r="M27" s="8"/>
      <c r="N27" s="12"/>
      <c r="O27" s="13"/>
    </row>
    <row r="28" spans="1:15" x14ac:dyDescent="0.25">
      <c r="A28" s="79"/>
      <c r="B28" s="76"/>
      <c r="C28" s="34" t="s">
        <v>72</v>
      </c>
      <c r="D28" s="5" t="s">
        <v>37</v>
      </c>
      <c r="E28" s="26" t="s">
        <v>74</v>
      </c>
      <c r="F28" s="7" t="s">
        <v>68</v>
      </c>
      <c r="G28" s="8"/>
      <c r="H28" s="9"/>
      <c r="I28" s="10"/>
      <c r="J28" s="8"/>
      <c r="K28" s="17"/>
      <c r="L28" s="11"/>
      <c r="M28" s="8"/>
      <c r="N28" s="12"/>
      <c r="O28" s="13"/>
    </row>
    <row r="29" spans="1:15" ht="25.5" x14ac:dyDescent="0.25">
      <c r="A29" s="42" t="s">
        <v>75</v>
      </c>
      <c r="B29" s="43"/>
      <c r="C29" s="35" t="s">
        <v>76</v>
      </c>
      <c r="D29" s="70" t="s">
        <v>194</v>
      </c>
      <c r="E29" s="6" t="s">
        <v>77</v>
      </c>
      <c r="F29" s="8" t="s">
        <v>78</v>
      </c>
      <c r="G29" s="8"/>
      <c r="H29" s="9"/>
      <c r="I29" s="10"/>
      <c r="J29" s="8"/>
      <c r="K29" s="17"/>
      <c r="L29" s="11"/>
      <c r="M29" s="8"/>
      <c r="N29" s="12"/>
      <c r="O29" s="13"/>
    </row>
    <row r="30" spans="1:15" ht="25.5" x14ac:dyDescent="0.25">
      <c r="A30" s="44"/>
      <c r="B30" s="45"/>
      <c r="C30" s="36"/>
      <c r="D30" s="71"/>
      <c r="E30" s="6" t="s">
        <v>79</v>
      </c>
      <c r="F30" s="8" t="s">
        <v>78</v>
      </c>
      <c r="G30" s="8"/>
      <c r="H30" s="9"/>
      <c r="I30" s="10"/>
      <c r="J30" s="8"/>
      <c r="K30" s="17"/>
      <c r="L30" s="11"/>
      <c r="M30" s="8"/>
      <c r="N30" s="12"/>
      <c r="O30" s="13"/>
    </row>
    <row r="31" spans="1:15" ht="25.5" x14ac:dyDescent="0.25">
      <c r="A31" s="44"/>
      <c r="B31" s="45"/>
      <c r="C31" s="35" t="s">
        <v>80</v>
      </c>
      <c r="D31" s="71"/>
      <c r="E31" s="15" t="s">
        <v>81</v>
      </c>
      <c r="F31" s="8" t="s">
        <v>78</v>
      </c>
      <c r="G31" s="8"/>
      <c r="H31" s="9"/>
      <c r="I31" s="10"/>
      <c r="J31" s="8"/>
      <c r="K31" s="17"/>
      <c r="L31" s="11"/>
      <c r="M31" s="8"/>
      <c r="N31" s="12"/>
      <c r="O31" s="13"/>
    </row>
    <row r="32" spans="1:15" ht="25.5" x14ac:dyDescent="0.25">
      <c r="A32" s="44"/>
      <c r="B32" s="45"/>
      <c r="C32" s="37"/>
      <c r="D32" s="71"/>
      <c r="E32" s="6" t="s">
        <v>82</v>
      </c>
      <c r="F32" s="8" t="s">
        <v>78</v>
      </c>
      <c r="G32" s="8"/>
      <c r="H32" s="9"/>
      <c r="I32" s="10"/>
      <c r="J32" s="8"/>
      <c r="K32" s="17"/>
      <c r="L32" s="11"/>
      <c r="M32" s="8"/>
      <c r="N32" s="12"/>
      <c r="O32" s="13"/>
    </row>
    <row r="33" spans="1:15" x14ac:dyDescent="0.25">
      <c r="A33" s="44"/>
      <c r="B33" s="45"/>
      <c r="C33" s="37"/>
      <c r="D33" s="71"/>
      <c r="E33" s="6" t="s">
        <v>83</v>
      </c>
      <c r="F33" s="8" t="s">
        <v>78</v>
      </c>
      <c r="G33" s="8"/>
      <c r="H33" s="9"/>
      <c r="I33" s="10"/>
      <c r="J33" s="8"/>
      <c r="K33" s="17"/>
      <c r="L33" s="11"/>
      <c r="M33" s="8"/>
      <c r="N33" s="12"/>
      <c r="O33" s="13"/>
    </row>
    <row r="34" spans="1:15" ht="25.5" x14ac:dyDescent="0.25">
      <c r="A34" s="44"/>
      <c r="B34" s="45"/>
      <c r="C34" s="36"/>
      <c r="D34" s="71"/>
      <c r="E34" s="6" t="s">
        <v>84</v>
      </c>
      <c r="F34" s="8" t="s">
        <v>78</v>
      </c>
      <c r="G34" s="8"/>
      <c r="H34" s="9"/>
      <c r="I34" s="10"/>
      <c r="J34" s="8"/>
      <c r="K34" s="17"/>
      <c r="L34" s="11"/>
      <c r="M34" s="8"/>
      <c r="N34" s="12"/>
      <c r="O34" s="13"/>
    </row>
    <row r="35" spans="1:15" ht="38.25" x14ac:dyDescent="0.25">
      <c r="A35" s="44"/>
      <c r="B35" s="45"/>
      <c r="C35" s="38" t="s">
        <v>85</v>
      </c>
      <c r="D35" s="71"/>
      <c r="E35" s="15" t="s">
        <v>86</v>
      </c>
      <c r="F35" s="7" t="s">
        <v>78</v>
      </c>
      <c r="G35" s="8"/>
      <c r="H35" s="9"/>
      <c r="I35" s="10"/>
      <c r="J35" s="8"/>
      <c r="K35" s="17"/>
      <c r="L35" s="11"/>
      <c r="M35" s="8"/>
      <c r="N35" s="12"/>
      <c r="O35" s="13"/>
    </row>
    <row r="36" spans="1:15" x14ac:dyDescent="0.25">
      <c r="A36" s="44"/>
      <c r="B36" s="45"/>
      <c r="C36" s="39" t="s">
        <v>87</v>
      </c>
      <c r="D36" s="71"/>
      <c r="E36" s="11"/>
      <c r="F36" s="8" t="s">
        <v>64</v>
      </c>
      <c r="G36" s="8"/>
      <c r="H36" s="9"/>
      <c r="I36" s="10"/>
      <c r="J36" s="8"/>
      <c r="K36" s="17"/>
      <c r="L36" s="11"/>
      <c r="M36" s="8"/>
      <c r="N36" s="12"/>
      <c r="O36" s="13"/>
    </row>
    <row r="37" spans="1:15" x14ac:dyDescent="0.25">
      <c r="A37" s="44"/>
      <c r="B37" s="45"/>
      <c r="C37" s="39" t="s">
        <v>88</v>
      </c>
      <c r="D37" s="71"/>
      <c r="E37" s="11"/>
      <c r="F37" s="40" t="s">
        <v>89</v>
      </c>
      <c r="G37" s="8"/>
      <c r="H37" s="9"/>
      <c r="I37" s="10"/>
      <c r="J37" s="8"/>
      <c r="K37" s="17"/>
      <c r="L37" s="11"/>
      <c r="M37" s="8"/>
      <c r="N37" s="12"/>
      <c r="O37" s="13"/>
    </row>
    <row r="38" spans="1:15" x14ac:dyDescent="0.25">
      <c r="A38" s="44"/>
      <c r="B38" s="45"/>
      <c r="C38" s="39" t="s">
        <v>90</v>
      </c>
      <c r="D38" s="71"/>
      <c r="E38" s="11"/>
      <c r="F38" s="40" t="s">
        <v>91</v>
      </c>
      <c r="G38" s="8"/>
      <c r="H38" s="9"/>
      <c r="I38" s="10"/>
      <c r="J38" s="8"/>
      <c r="K38" s="17"/>
      <c r="L38" s="11"/>
      <c r="M38" s="8"/>
      <c r="N38" s="12"/>
      <c r="O38" s="13"/>
    </row>
    <row r="39" spans="1:15" x14ac:dyDescent="0.25">
      <c r="A39" s="44"/>
      <c r="B39" s="45"/>
      <c r="C39" s="39" t="s">
        <v>92</v>
      </c>
      <c r="D39" s="71"/>
      <c r="E39" s="11"/>
      <c r="F39" s="40" t="s">
        <v>91</v>
      </c>
      <c r="G39" s="8"/>
      <c r="H39" s="9"/>
      <c r="I39" s="10"/>
      <c r="J39" s="8"/>
      <c r="K39" s="17"/>
      <c r="L39" s="11"/>
      <c r="M39" s="8"/>
      <c r="N39" s="12"/>
      <c r="O39" s="13"/>
    </row>
    <row r="40" spans="1:15" x14ac:dyDescent="0.25">
      <c r="A40" s="44"/>
      <c r="B40" s="45"/>
      <c r="C40" s="39" t="s">
        <v>93</v>
      </c>
      <c r="D40" s="71"/>
      <c r="E40" s="11"/>
      <c r="F40" s="7" t="s">
        <v>78</v>
      </c>
      <c r="G40" s="8"/>
      <c r="H40" s="9"/>
      <c r="I40" s="10"/>
      <c r="J40" s="8"/>
      <c r="K40" s="17"/>
      <c r="L40" s="11"/>
      <c r="M40" s="8"/>
      <c r="N40" s="12"/>
      <c r="O40" s="13"/>
    </row>
    <row r="41" spans="1:15" x14ac:dyDescent="0.25">
      <c r="A41" s="44"/>
      <c r="B41" s="45"/>
      <c r="C41" s="39" t="s">
        <v>94</v>
      </c>
      <c r="D41" s="71"/>
      <c r="E41" s="11"/>
      <c r="F41" s="40" t="s">
        <v>89</v>
      </c>
      <c r="G41" s="8"/>
      <c r="H41" s="9"/>
      <c r="I41" s="10"/>
      <c r="J41" s="8"/>
      <c r="K41" s="17"/>
      <c r="L41" s="11"/>
      <c r="M41" s="8"/>
      <c r="N41" s="12"/>
      <c r="O41" s="13"/>
    </row>
    <row r="42" spans="1:15" x14ac:dyDescent="0.25">
      <c r="A42" s="46"/>
      <c r="B42" s="47"/>
      <c r="C42" s="41" t="s">
        <v>95</v>
      </c>
      <c r="D42" s="73"/>
      <c r="E42" s="15"/>
      <c r="F42" s="7" t="s">
        <v>78</v>
      </c>
      <c r="G42" s="8"/>
      <c r="H42" s="9"/>
      <c r="I42" s="10"/>
      <c r="J42" s="8"/>
      <c r="K42" s="17"/>
      <c r="L42" s="11"/>
      <c r="M42" s="8"/>
      <c r="N42" s="12"/>
      <c r="O42" s="13"/>
    </row>
    <row r="44" spans="1:15" ht="25.5" x14ac:dyDescent="0.25">
      <c r="A44" s="61" t="s">
        <v>96</v>
      </c>
      <c r="B44" s="62"/>
      <c r="C44" s="63"/>
      <c r="D44" s="5" t="s">
        <v>105</v>
      </c>
      <c r="E44" s="48" t="s">
        <v>97</v>
      </c>
      <c r="F44" s="48" t="s">
        <v>98</v>
      </c>
      <c r="G44" s="49"/>
      <c r="H44" s="50"/>
      <c r="I44" s="51"/>
      <c r="J44" s="52"/>
      <c r="K44" s="26"/>
      <c r="L44" s="53"/>
      <c r="M44" s="11"/>
      <c r="N44" s="13"/>
      <c r="O44" s="13"/>
    </row>
    <row r="45" spans="1:15" ht="25.5" x14ac:dyDescent="0.25">
      <c r="A45" s="64"/>
      <c r="B45" s="65"/>
      <c r="C45" s="66"/>
      <c r="D45" s="54" t="s">
        <v>106</v>
      </c>
      <c r="E45" s="55" t="s">
        <v>99</v>
      </c>
      <c r="F45" s="48" t="s">
        <v>98</v>
      </c>
      <c r="G45" s="49"/>
      <c r="H45" s="50"/>
      <c r="I45" s="51"/>
      <c r="J45" s="52"/>
      <c r="K45" s="26"/>
      <c r="L45" s="11"/>
      <c r="M45" s="11"/>
      <c r="N45" s="13"/>
      <c r="O45" s="13"/>
    </row>
    <row r="46" spans="1:15" ht="25.5" x14ac:dyDescent="0.25">
      <c r="A46" s="64"/>
      <c r="B46" s="65"/>
      <c r="C46" s="66"/>
      <c r="D46" s="5" t="s">
        <v>107</v>
      </c>
      <c r="E46" s="48" t="s">
        <v>100</v>
      </c>
      <c r="F46" s="48" t="s">
        <v>101</v>
      </c>
      <c r="G46" s="56"/>
      <c r="H46" s="50"/>
      <c r="I46" s="57"/>
      <c r="J46" s="52"/>
      <c r="K46" s="26"/>
      <c r="L46" s="11"/>
      <c r="M46" s="11"/>
      <c r="N46" s="13"/>
      <c r="O46" s="13"/>
    </row>
    <row r="47" spans="1:15" ht="25.5" x14ac:dyDescent="0.25">
      <c r="A47" s="64"/>
      <c r="B47" s="65"/>
      <c r="C47" s="66"/>
      <c r="D47" s="5" t="s">
        <v>108</v>
      </c>
      <c r="E47" s="48" t="s">
        <v>102</v>
      </c>
      <c r="F47" s="48" t="s">
        <v>101</v>
      </c>
      <c r="G47" s="56"/>
      <c r="H47" s="50"/>
      <c r="I47" s="57"/>
      <c r="J47" s="52"/>
      <c r="K47" s="57"/>
      <c r="L47" s="13"/>
      <c r="M47" s="13"/>
      <c r="N47" s="13"/>
      <c r="O47" s="13"/>
    </row>
    <row r="48" spans="1:15" x14ac:dyDescent="0.25">
      <c r="A48" s="64"/>
      <c r="B48" s="65"/>
      <c r="C48" s="66"/>
      <c r="D48" s="5" t="s">
        <v>109</v>
      </c>
      <c r="E48" s="48" t="s">
        <v>195</v>
      </c>
      <c r="F48" s="58" t="s">
        <v>103</v>
      </c>
      <c r="G48" s="56"/>
      <c r="H48" s="59"/>
      <c r="I48" s="57"/>
      <c r="J48" s="52"/>
      <c r="K48" s="57"/>
      <c r="L48" s="13"/>
      <c r="M48" s="13"/>
      <c r="N48" s="13"/>
      <c r="O48" s="13"/>
    </row>
    <row r="49" spans="1:15" ht="25.5" x14ac:dyDescent="0.25">
      <c r="A49" s="64"/>
      <c r="B49" s="65"/>
      <c r="C49" s="66"/>
      <c r="D49" s="5" t="s">
        <v>110</v>
      </c>
      <c r="E49" s="48" t="s">
        <v>104</v>
      </c>
      <c r="F49" s="58" t="s">
        <v>103</v>
      </c>
      <c r="G49" s="56"/>
      <c r="H49" s="59"/>
      <c r="I49" s="57"/>
      <c r="J49" s="52"/>
      <c r="K49" s="57"/>
      <c r="L49" s="60"/>
      <c r="M49" s="60"/>
      <c r="N49" s="3"/>
      <c r="O49" s="3"/>
    </row>
    <row r="50" spans="1:15" ht="25.5" x14ac:dyDescent="0.25">
      <c r="A50" s="64"/>
      <c r="B50" s="65"/>
      <c r="C50" s="66"/>
      <c r="D50" s="5" t="s">
        <v>111</v>
      </c>
      <c r="E50" s="48" t="s">
        <v>104</v>
      </c>
      <c r="F50" s="58" t="s">
        <v>103</v>
      </c>
      <c r="G50" s="56"/>
      <c r="H50" s="59"/>
      <c r="I50" s="57"/>
      <c r="J50" s="52"/>
      <c r="K50" s="57"/>
      <c r="L50" s="60"/>
      <c r="M50" s="60"/>
      <c r="N50" s="3"/>
      <c r="O50" s="3"/>
    </row>
    <row r="51" spans="1:15" x14ac:dyDescent="0.25">
      <c r="A51" s="64"/>
      <c r="B51" s="65"/>
      <c r="C51" s="66"/>
      <c r="D51" s="5" t="s">
        <v>112</v>
      </c>
      <c r="E51" s="48" t="s">
        <v>196</v>
      </c>
      <c r="F51" s="58" t="s">
        <v>103</v>
      </c>
      <c r="G51" s="56"/>
      <c r="H51" s="59"/>
      <c r="I51" s="57"/>
      <c r="J51" s="52"/>
      <c r="K51" s="57"/>
      <c r="L51" s="60"/>
      <c r="M51" s="60"/>
      <c r="N51" s="3"/>
      <c r="O51" s="3"/>
    </row>
    <row r="52" spans="1:15" x14ac:dyDescent="0.25">
      <c r="A52" s="67"/>
      <c r="B52" s="68"/>
      <c r="C52" s="69"/>
      <c r="D52" s="5" t="s">
        <v>113</v>
      </c>
      <c r="E52" s="48" t="s">
        <v>197</v>
      </c>
      <c r="F52" s="58" t="s">
        <v>103</v>
      </c>
      <c r="G52" s="56"/>
      <c r="H52" s="59"/>
      <c r="I52" s="57"/>
      <c r="J52" s="52"/>
      <c r="K52" s="57"/>
      <c r="L52" s="60"/>
      <c r="M52" s="60"/>
      <c r="N52" s="3"/>
      <c r="O52" s="3"/>
    </row>
  </sheetData>
  <mergeCells count="14">
    <mergeCell ref="A20:A28"/>
    <mergeCell ref="B20:B28"/>
    <mergeCell ref="D29:D42"/>
    <mergeCell ref="A44:C52"/>
    <mergeCell ref="A2:A11"/>
    <mergeCell ref="B2:B11"/>
    <mergeCell ref="C2:C6"/>
    <mergeCell ref="C7:C11"/>
    <mergeCell ref="C12:C15"/>
    <mergeCell ref="C17:C19"/>
    <mergeCell ref="C21:C24"/>
    <mergeCell ref="A29:B42"/>
    <mergeCell ref="A12:A19"/>
    <mergeCell ref="B12:B19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982C-C0EB-48A6-B8E7-DEACE74F51AD}">
  <dimension ref="A1:G23"/>
  <sheetViews>
    <sheetView workbookViewId="0">
      <selection activeCell="D12" sqref="D12"/>
    </sheetView>
  </sheetViews>
  <sheetFormatPr baseColWidth="10" defaultRowHeight="15" x14ac:dyDescent="0.25"/>
  <cols>
    <col min="1" max="1" width="25.7109375" bestFit="1" customWidth="1"/>
    <col min="4" max="4" width="12.140625" bestFit="1" customWidth="1"/>
  </cols>
  <sheetData>
    <row r="1" spans="1:7" ht="15.75" x14ac:dyDescent="0.25">
      <c r="A1" s="80" t="s">
        <v>122</v>
      </c>
      <c r="B1" s="81" t="s">
        <v>123</v>
      </c>
      <c r="C1" s="80" t="s">
        <v>124</v>
      </c>
      <c r="D1" s="82" t="s">
        <v>125</v>
      </c>
      <c r="E1" s="82"/>
      <c r="F1" s="82" t="s">
        <v>126</v>
      </c>
      <c r="G1" s="82"/>
    </row>
    <row r="2" spans="1:7" ht="15.75" x14ac:dyDescent="0.25">
      <c r="A2" s="83" t="s">
        <v>49</v>
      </c>
      <c r="B2" s="84">
        <v>5127</v>
      </c>
      <c r="C2" s="49">
        <v>12</v>
      </c>
      <c r="D2" s="85" t="s">
        <v>127</v>
      </c>
      <c r="E2" s="85">
        <v>0.375</v>
      </c>
      <c r="F2" s="85" t="s">
        <v>127</v>
      </c>
      <c r="G2" s="86">
        <v>0.875</v>
      </c>
    </row>
    <row r="3" spans="1:7" ht="15.75" x14ac:dyDescent="0.25">
      <c r="A3" s="87" t="s">
        <v>128</v>
      </c>
      <c r="B3" s="84">
        <v>42404</v>
      </c>
      <c r="C3" s="49">
        <v>12</v>
      </c>
      <c r="D3" s="85" t="s">
        <v>127</v>
      </c>
      <c r="E3" s="85">
        <v>0.29166666666666669</v>
      </c>
      <c r="F3" s="85" t="s">
        <v>127</v>
      </c>
      <c r="G3" s="86">
        <v>0.79166666666666663</v>
      </c>
    </row>
    <row r="4" spans="1:7" ht="15.75" x14ac:dyDescent="0.25">
      <c r="A4" s="83" t="s">
        <v>72</v>
      </c>
      <c r="B4" s="84">
        <v>16816</v>
      </c>
      <c r="C4" s="49">
        <v>12</v>
      </c>
      <c r="D4" s="85" t="s">
        <v>127</v>
      </c>
      <c r="E4" s="85">
        <v>0.54166666666666663</v>
      </c>
      <c r="F4" s="85" t="s">
        <v>129</v>
      </c>
      <c r="G4" s="86">
        <v>4.1666666666666664E-2</v>
      </c>
    </row>
    <row r="5" spans="1:7" ht="15.75" x14ac:dyDescent="0.25">
      <c r="A5" s="87" t="s">
        <v>42</v>
      </c>
      <c r="B5" s="84">
        <v>28271</v>
      </c>
      <c r="C5" s="49">
        <v>12</v>
      </c>
      <c r="D5" s="85" t="s">
        <v>127</v>
      </c>
      <c r="E5" s="85">
        <v>0.375</v>
      </c>
      <c r="F5" s="85" t="s">
        <v>127</v>
      </c>
      <c r="G5" s="86">
        <v>0.875</v>
      </c>
    </row>
    <row r="6" spans="1:7" ht="15.75" x14ac:dyDescent="0.25">
      <c r="A6" s="87" t="s">
        <v>95</v>
      </c>
      <c r="B6" s="84">
        <v>1085</v>
      </c>
      <c r="C6" s="49">
        <v>10</v>
      </c>
      <c r="D6" s="85" t="s">
        <v>127</v>
      </c>
      <c r="E6" s="85">
        <v>0.70833333333333337</v>
      </c>
      <c r="F6" s="85" t="s">
        <v>129</v>
      </c>
      <c r="G6" s="86">
        <v>0.125</v>
      </c>
    </row>
    <row r="7" spans="1:7" ht="15.75" x14ac:dyDescent="0.25">
      <c r="A7" s="87" t="s">
        <v>92</v>
      </c>
      <c r="B7" s="84">
        <v>6442</v>
      </c>
      <c r="C7" s="49">
        <v>10</v>
      </c>
      <c r="D7" s="85" t="s">
        <v>127</v>
      </c>
      <c r="E7" s="85">
        <v>0.70833333333333337</v>
      </c>
      <c r="F7" s="85" t="s">
        <v>129</v>
      </c>
      <c r="G7" s="86">
        <v>0.125</v>
      </c>
    </row>
    <row r="8" spans="1:7" ht="15.75" x14ac:dyDescent="0.25">
      <c r="A8" s="83" t="s">
        <v>38</v>
      </c>
      <c r="B8" s="84">
        <v>8998</v>
      </c>
      <c r="C8" s="49">
        <v>12</v>
      </c>
      <c r="D8" s="85" t="s">
        <v>127</v>
      </c>
      <c r="E8" s="85">
        <v>0.375</v>
      </c>
      <c r="F8" s="85" t="s">
        <v>127</v>
      </c>
      <c r="G8" s="86">
        <v>0.875</v>
      </c>
    </row>
    <row r="9" spans="1:7" ht="15.75" x14ac:dyDescent="0.25">
      <c r="A9" s="87" t="s">
        <v>130</v>
      </c>
      <c r="B9" s="84">
        <v>23467</v>
      </c>
      <c r="C9" s="49">
        <v>10</v>
      </c>
      <c r="D9" s="85" t="s">
        <v>127</v>
      </c>
      <c r="E9" s="85">
        <v>0.70833333333333337</v>
      </c>
      <c r="F9" s="85" t="s">
        <v>129</v>
      </c>
      <c r="G9" s="86">
        <v>0.125</v>
      </c>
    </row>
    <row r="10" spans="1:7" ht="15.75" x14ac:dyDescent="0.25">
      <c r="A10" s="83" t="s">
        <v>131</v>
      </c>
      <c r="B10" s="84">
        <v>45694</v>
      </c>
      <c r="C10" s="49">
        <v>12</v>
      </c>
      <c r="D10" s="85" t="s">
        <v>127</v>
      </c>
      <c r="E10" s="85">
        <v>0.29166666666666669</v>
      </c>
      <c r="F10" s="85" t="s">
        <v>127</v>
      </c>
      <c r="G10" s="86">
        <v>0.79166666666666663</v>
      </c>
    </row>
    <row r="11" spans="1:7" ht="15.75" x14ac:dyDescent="0.25">
      <c r="A11" s="83" t="s">
        <v>52</v>
      </c>
      <c r="B11" s="84">
        <v>41336</v>
      </c>
      <c r="C11" s="49">
        <v>16</v>
      </c>
      <c r="D11" s="85" t="s">
        <v>127</v>
      </c>
      <c r="E11" s="85">
        <v>0.375</v>
      </c>
      <c r="F11" s="85" t="s">
        <v>129</v>
      </c>
      <c r="G11" s="86">
        <v>4.1666666666666664E-2</v>
      </c>
    </row>
    <row r="12" spans="1:7" ht="15.75" x14ac:dyDescent="0.25">
      <c r="A12" s="87" t="s">
        <v>69</v>
      </c>
      <c r="B12" s="88">
        <v>13773</v>
      </c>
      <c r="C12" s="49">
        <v>12</v>
      </c>
      <c r="D12" s="85" t="s">
        <v>127</v>
      </c>
      <c r="E12" s="85">
        <v>0.54166666666666663</v>
      </c>
      <c r="F12" s="85" t="s">
        <v>129</v>
      </c>
      <c r="G12" s="86">
        <v>4.1666666666666664E-2</v>
      </c>
    </row>
    <row r="13" spans="1:7" ht="15.75" x14ac:dyDescent="0.25">
      <c r="A13" s="87" t="s">
        <v>94</v>
      </c>
      <c r="B13" s="88">
        <v>1101</v>
      </c>
      <c r="C13" s="49">
        <v>8</v>
      </c>
      <c r="D13" s="85" t="s">
        <v>127</v>
      </c>
      <c r="E13" s="85">
        <v>0.625</v>
      </c>
      <c r="F13" s="85" t="s">
        <v>127</v>
      </c>
      <c r="G13" s="86">
        <v>0.95833333333333337</v>
      </c>
    </row>
    <row r="14" spans="1:7" ht="15.75" x14ac:dyDescent="0.25">
      <c r="A14" s="87" t="s">
        <v>88</v>
      </c>
      <c r="B14" s="84">
        <v>2134</v>
      </c>
      <c r="C14" s="49">
        <v>8</v>
      </c>
      <c r="D14" s="85" t="s">
        <v>127</v>
      </c>
      <c r="E14" s="85">
        <v>0.625</v>
      </c>
      <c r="F14" s="85" t="s">
        <v>127</v>
      </c>
      <c r="G14" s="86">
        <v>0.95833333333333337</v>
      </c>
    </row>
    <row r="15" spans="1:7" ht="15.75" x14ac:dyDescent="0.25">
      <c r="A15" s="83" t="s">
        <v>87</v>
      </c>
      <c r="B15" s="84">
        <v>6248</v>
      </c>
      <c r="C15" s="49">
        <v>12</v>
      </c>
      <c r="D15" s="85" t="s">
        <v>127</v>
      </c>
      <c r="E15" s="85">
        <v>0.45833333333333331</v>
      </c>
      <c r="F15" s="85" t="s">
        <v>127</v>
      </c>
      <c r="G15" s="86">
        <v>0.95833333333333337</v>
      </c>
    </row>
    <row r="16" spans="1:7" ht="15.75" x14ac:dyDescent="0.25">
      <c r="A16" s="83" t="s">
        <v>93</v>
      </c>
      <c r="B16" s="88">
        <v>7784</v>
      </c>
      <c r="C16" s="49">
        <v>10</v>
      </c>
      <c r="D16" s="85" t="s">
        <v>127</v>
      </c>
      <c r="E16" s="85">
        <v>0.70833333333333337</v>
      </c>
      <c r="F16" s="85" t="s">
        <v>129</v>
      </c>
      <c r="G16" s="86">
        <v>0.125</v>
      </c>
    </row>
    <row r="17" spans="1:7" ht="15.75" x14ac:dyDescent="0.25">
      <c r="A17" s="83" t="s">
        <v>90</v>
      </c>
      <c r="B17" s="88">
        <v>2441</v>
      </c>
      <c r="C17" s="49">
        <v>12</v>
      </c>
      <c r="D17" s="85" t="s">
        <v>127</v>
      </c>
      <c r="E17" s="85">
        <v>0.70833333333333337</v>
      </c>
      <c r="F17" s="85" t="s">
        <v>129</v>
      </c>
      <c r="G17" s="86">
        <v>0.20833333333333334</v>
      </c>
    </row>
    <row r="18" spans="1:7" ht="15.75" x14ac:dyDescent="0.25">
      <c r="A18" s="83" t="s">
        <v>65</v>
      </c>
      <c r="B18" s="88">
        <v>12320</v>
      </c>
      <c r="C18" s="49">
        <v>12</v>
      </c>
      <c r="D18" s="85" t="s">
        <v>127</v>
      </c>
      <c r="E18" s="85">
        <v>0.54166666666666663</v>
      </c>
      <c r="F18" s="85" t="s">
        <v>129</v>
      </c>
      <c r="G18" s="86">
        <v>4.1666666666666664E-2</v>
      </c>
    </row>
    <row r="19" spans="1:7" ht="15.75" x14ac:dyDescent="0.25">
      <c r="A19" s="83" t="s">
        <v>80</v>
      </c>
      <c r="B19" s="88">
        <v>28027</v>
      </c>
      <c r="C19" s="49">
        <v>12</v>
      </c>
      <c r="D19" s="85" t="s">
        <v>127</v>
      </c>
      <c r="E19" s="85">
        <v>0.70833333333333337</v>
      </c>
      <c r="F19" s="85" t="s">
        <v>129</v>
      </c>
      <c r="G19" s="86">
        <v>0.20833333333333334</v>
      </c>
    </row>
    <row r="20" spans="1:7" ht="15.75" x14ac:dyDescent="0.25">
      <c r="A20" s="83" t="s">
        <v>76</v>
      </c>
      <c r="B20" s="88">
        <v>24448</v>
      </c>
      <c r="C20" s="49">
        <v>12</v>
      </c>
      <c r="D20" s="85" t="s">
        <v>127</v>
      </c>
      <c r="E20" s="85">
        <v>0.70833333333333337</v>
      </c>
      <c r="F20" s="85" t="s">
        <v>129</v>
      </c>
      <c r="G20" s="86">
        <v>0.20833333333333334</v>
      </c>
    </row>
    <row r="21" spans="1:7" ht="15.75" x14ac:dyDescent="0.25">
      <c r="A21" s="83" t="s">
        <v>33</v>
      </c>
      <c r="B21" s="88">
        <v>36664</v>
      </c>
      <c r="C21" s="49">
        <v>12</v>
      </c>
      <c r="D21" s="85" t="s">
        <v>127</v>
      </c>
      <c r="E21" s="85">
        <v>0.29166666666666669</v>
      </c>
      <c r="F21" s="85" t="s">
        <v>127</v>
      </c>
      <c r="G21" s="86">
        <v>0.79166666666666663</v>
      </c>
    </row>
    <row r="22" spans="1:7" ht="15.75" x14ac:dyDescent="0.25">
      <c r="A22" s="83" t="s">
        <v>61</v>
      </c>
      <c r="B22" s="88">
        <v>5037</v>
      </c>
      <c r="C22" s="49">
        <v>12</v>
      </c>
      <c r="D22" s="85" t="s">
        <v>127</v>
      </c>
      <c r="E22" s="85">
        <v>0.45833333333333331</v>
      </c>
      <c r="F22" s="85" t="s">
        <v>127</v>
      </c>
      <c r="G22" s="86">
        <v>0.95833333333333337</v>
      </c>
    </row>
    <row r="23" spans="1:7" ht="15.75" x14ac:dyDescent="0.25">
      <c r="A23" s="89" t="s">
        <v>132</v>
      </c>
      <c r="B23" s="90">
        <f>SUM(B2:B22)</f>
        <v>359617</v>
      </c>
    </row>
  </sheetData>
  <mergeCells count="2">
    <mergeCell ref="D1:E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E265-002C-4B40-BF1E-2A570E065E64}">
  <dimension ref="A1:B22"/>
  <sheetViews>
    <sheetView workbookViewId="0">
      <selection activeCell="B2" sqref="B2"/>
    </sheetView>
  </sheetViews>
  <sheetFormatPr baseColWidth="10" defaultColWidth="83.5703125" defaultRowHeight="24.95" customHeight="1" x14ac:dyDescent="0.25"/>
  <cols>
    <col min="1" max="1" width="27.28515625" customWidth="1"/>
  </cols>
  <sheetData>
    <row r="1" spans="1:2" ht="24.95" customHeight="1" x14ac:dyDescent="0.25">
      <c r="A1" s="124" t="s">
        <v>122</v>
      </c>
      <c r="B1" s="124" t="s">
        <v>151</v>
      </c>
    </row>
    <row r="2" spans="1:2" ht="69" customHeight="1" x14ac:dyDescent="0.25">
      <c r="A2" s="94" t="s">
        <v>152</v>
      </c>
      <c r="B2" s="125" t="s">
        <v>153</v>
      </c>
    </row>
    <row r="3" spans="1:2" ht="54.75" customHeight="1" x14ac:dyDescent="0.25">
      <c r="A3" s="94" t="s">
        <v>154</v>
      </c>
      <c r="B3" s="125" t="s">
        <v>155</v>
      </c>
    </row>
    <row r="4" spans="1:2" ht="54.75" customHeight="1" x14ac:dyDescent="0.25">
      <c r="A4" s="94" t="s">
        <v>156</v>
      </c>
      <c r="B4" s="125" t="s">
        <v>157</v>
      </c>
    </row>
    <row r="5" spans="1:2" ht="54.75" customHeight="1" x14ac:dyDescent="0.25">
      <c r="A5" s="94" t="s">
        <v>158</v>
      </c>
      <c r="B5" s="125" t="s">
        <v>159</v>
      </c>
    </row>
    <row r="6" spans="1:2" ht="54.75" customHeight="1" x14ac:dyDescent="0.25">
      <c r="A6" s="94" t="s">
        <v>160</v>
      </c>
      <c r="B6" s="125" t="s">
        <v>161</v>
      </c>
    </row>
    <row r="7" spans="1:2" ht="54.75" customHeight="1" x14ac:dyDescent="0.25">
      <c r="A7" s="94" t="s">
        <v>162</v>
      </c>
      <c r="B7" s="125" t="s">
        <v>163</v>
      </c>
    </row>
    <row r="8" spans="1:2" ht="54.75" customHeight="1" x14ac:dyDescent="0.25">
      <c r="A8" s="94" t="s">
        <v>164</v>
      </c>
      <c r="B8" s="125" t="s">
        <v>165</v>
      </c>
    </row>
    <row r="9" spans="1:2" ht="54.75" customHeight="1" x14ac:dyDescent="0.25">
      <c r="A9" s="94" t="s">
        <v>166</v>
      </c>
      <c r="B9" s="125" t="s">
        <v>167</v>
      </c>
    </row>
    <row r="10" spans="1:2" ht="54.75" customHeight="1" x14ac:dyDescent="0.25">
      <c r="A10" s="94" t="s">
        <v>168</v>
      </c>
      <c r="B10" s="125" t="s">
        <v>169</v>
      </c>
    </row>
    <row r="11" spans="1:2" ht="54.75" customHeight="1" x14ac:dyDescent="0.25">
      <c r="A11" s="94" t="s">
        <v>170</v>
      </c>
      <c r="B11" s="125" t="s">
        <v>171</v>
      </c>
    </row>
    <row r="12" spans="1:2" ht="54.75" customHeight="1" x14ac:dyDescent="0.25">
      <c r="A12" s="94" t="s">
        <v>172</v>
      </c>
      <c r="B12" s="125" t="s">
        <v>173</v>
      </c>
    </row>
    <row r="13" spans="1:2" ht="54.75" customHeight="1" x14ac:dyDescent="0.25">
      <c r="A13" s="94" t="s">
        <v>174</v>
      </c>
      <c r="B13" s="125" t="s">
        <v>175</v>
      </c>
    </row>
    <row r="14" spans="1:2" ht="54.75" customHeight="1" x14ac:dyDescent="0.25">
      <c r="A14" s="94" t="s">
        <v>176</v>
      </c>
      <c r="B14" s="125" t="s">
        <v>177</v>
      </c>
    </row>
    <row r="15" spans="1:2" ht="54.75" customHeight="1" x14ac:dyDescent="0.25">
      <c r="A15" s="94" t="s">
        <v>178</v>
      </c>
      <c r="B15" s="125" t="s">
        <v>179</v>
      </c>
    </row>
    <row r="16" spans="1:2" ht="54.75" customHeight="1" x14ac:dyDescent="0.25">
      <c r="A16" s="94" t="s">
        <v>180</v>
      </c>
      <c r="B16" s="125" t="s">
        <v>181</v>
      </c>
    </row>
    <row r="17" spans="1:2" ht="54.75" customHeight="1" x14ac:dyDescent="0.25">
      <c r="A17" s="94" t="s">
        <v>182</v>
      </c>
      <c r="B17" s="125" t="s">
        <v>183</v>
      </c>
    </row>
    <row r="18" spans="1:2" ht="54.75" customHeight="1" x14ac:dyDescent="0.25">
      <c r="A18" s="94" t="s">
        <v>184</v>
      </c>
      <c r="B18" s="125" t="s">
        <v>185</v>
      </c>
    </row>
    <row r="19" spans="1:2" ht="54.75" customHeight="1" x14ac:dyDescent="0.25">
      <c r="A19" s="94" t="s">
        <v>186</v>
      </c>
      <c r="B19" s="125" t="s">
        <v>187</v>
      </c>
    </row>
    <row r="20" spans="1:2" ht="54.75" customHeight="1" x14ac:dyDescent="0.25">
      <c r="A20" s="94" t="s">
        <v>188</v>
      </c>
      <c r="B20" s="125" t="s">
        <v>189</v>
      </c>
    </row>
    <row r="21" spans="1:2" ht="54.75" customHeight="1" x14ac:dyDescent="0.25">
      <c r="A21" s="94" t="s">
        <v>190</v>
      </c>
      <c r="B21" s="125" t="s">
        <v>191</v>
      </c>
    </row>
    <row r="22" spans="1:2" ht="54.75" customHeight="1" x14ac:dyDescent="0.25">
      <c r="A22" s="94" t="s">
        <v>192</v>
      </c>
      <c r="B22" s="125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BFB76-A184-48DD-AC72-3E43C0C1DD42}">
  <dimension ref="A1:I29"/>
  <sheetViews>
    <sheetView tabSelected="1" topLeftCell="A23" workbookViewId="0">
      <selection activeCell="B30" sqref="B30"/>
    </sheetView>
  </sheetViews>
  <sheetFormatPr baseColWidth="10" defaultRowHeight="15" x14ac:dyDescent="0.25"/>
  <cols>
    <col min="1" max="1" width="23.7109375" bestFit="1" customWidth="1"/>
    <col min="2" max="2" width="78.85546875" customWidth="1"/>
  </cols>
  <sheetData>
    <row r="1" spans="1:9" x14ac:dyDescent="0.25">
      <c r="A1" s="91" t="s">
        <v>122</v>
      </c>
      <c r="B1" s="91" t="s">
        <v>133</v>
      </c>
      <c r="C1" s="91" t="s">
        <v>134</v>
      </c>
      <c r="D1" s="91" t="s">
        <v>123</v>
      </c>
      <c r="E1" s="91" t="s">
        <v>124</v>
      </c>
      <c r="F1" s="92" t="s">
        <v>125</v>
      </c>
      <c r="G1" s="92"/>
      <c r="H1" s="92" t="s">
        <v>126</v>
      </c>
      <c r="I1" s="92"/>
    </row>
    <row r="2" spans="1:9" x14ac:dyDescent="0.25">
      <c r="A2" s="93" t="s">
        <v>49</v>
      </c>
      <c r="B2" s="94" t="s">
        <v>135</v>
      </c>
      <c r="C2" s="93" t="s">
        <v>131</v>
      </c>
      <c r="D2" s="95">
        <f>VLOOKUP($A$2,[1]Horarios_Circuitos!$A$2:$G$22,2,0)</f>
        <v>5127</v>
      </c>
      <c r="E2" s="96">
        <f>VLOOKUP($A$2,[1]Horarios_Circuitos!$A$2:$G$22,3,0)</f>
        <v>12</v>
      </c>
      <c r="F2" s="97" t="str">
        <f>VLOOKUP($A$2,[1]Horarios_Circuitos!$A$2:$G$22,4,0)</f>
        <v>Domingo 12</v>
      </c>
      <c r="G2" s="98">
        <f>VLOOKUP($A$2,[1]Horarios_Circuitos!$A$2:$G$22,5,0)</f>
        <v>0.375</v>
      </c>
      <c r="H2" s="97" t="str">
        <f>VLOOKUP($A$2,[1]Horarios_Circuitos!$A$2:$G$22,6,0)</f>
        <v>Domingo 12</v>
      </c>
      <c r="I2" s="98">
        <f>VLOOKUP($A$2,[1]Horarios_Circuitos!$A$2:$G$22,7,0)</f>
        <v>0.875</v>
      </c>
    </row>
    <row r="3" spans="1:9" ht="45" x14ac:dyDescent="0.25">
      <c r="A3" s="93" t="s">
        <v>128</v>
      </c>
      <c r="B3" s="99" t="s">
        <v>136</v>
      </c>
      <c r="C3" s="93" t="s">
        <v>137</v>
      </c>
      <c r="D3" s="100">
        <f>VLOOKUP($A$3,[1]Horarios_Circuitos!$A$2:$G$22,2,0)</f>
        <v>42404</v>
      </c>
      <c r="E3" s="101">
        <f>VLOOKUP($A$3,[1]Horarios_Circuitos!$A$2:$G$22,3,0)</f>
        <v>12</v>
      </c>
      <c r="F3" s="102" t="str">
        <f>VLOOKUP($A$3,[1]Horarios_Circuitos!$A$2:$G$22,4,0)</f>
        <v>Domingo 12</v>
      </c>
      <c r="G3" s="103">
        <f>VLOOKUP($A$3,[1]Horarios_Circuitos!$A$2:$G$22,5,0)</f>
        <v>0.29166666666666669</v>
      </c>
      <c r="H3" s="102" t="str">
        <f>VLOOKUP($A$3,[1]Horarios_Circuitos!$A$2:$G$22,6,0)</f>
        <v>Domingo 12</v>
      </c>
      <c r="I3" s="103">
        <f>VLOOKUP($A$3,[1]Horarios_Circuitos!$A$2:$G$22,7,0)</f>
        <v>0.79166666666666663</v>
      </c>
    </row>
    <row r="4" spans="1:9" x14ac:dyDescent="0.25">
      <c r="A4" s="93" t="s">
        <v>72</v>
      </c>
      <c r="B4" s="99" t="s">
        <v>198</v>
      </c>
      <c r="C4" s="93" t="s">
        <v>137</v>
      </c>
      <c r="D4" s="100">
        <f>VLOOKUP($A$4,[1]Horarios_Circuitos!$A$2:$G$22,2,0)</f>
        <v>16816</v>
      </c>
      <c r="E4" s="104">
        <f>VLOOKUP($A$4,[1]Horarios_Circuitos!$A$2:$G$22,3,0)</f>
        <v>12</v>
      </c>
      <c r="F4" s="103" t="str">
        <f>VLOOKUP($A$4,[1]Horarios_Circuitos!$A$2:$G$22,4,0)</f>
        <v>Domingo 12</v>
      </c>
      <c r="G4" s="103">
        <f>VLOOKUP($A$4,[1]Horarios_Circuitos!$A$2:$G$22,5,0)</f>
        <v>0.54166666666666663</v>
      </c>
      <c r="H4" s="103" t="str">
        <f>VLOOKUP($A$4,[1]Horarios_Circuitos!$A$2:$G$22,6,0)</f>
        <v>Lunes 13</v>
      </c>
      <c r="I4" s="103">
        <f>VLOOKUP($A$4,[1]Horarios_Circuitos!$A$2:$G$22,7,0)</f>
        <v>4.1666666666666664E-2</v>
      </c>
    </row>
    <row r="5" spans="1:9" ht="60" x14ac:dyDescent="0.25">
      <c r="A5" s="93" t="s">
        <v>42</v>
      </c>
      <c r="B5" s="99" t="s">
        <v>138</v>
      </c>
      <c r="C5" s="93" t="s">
        <v>137</v>
      </c>
      <c r="D5" s="100">
        <f>VLOOKUP($A$5,[1]Horarios_Circuitos!$A$2:$G$22,2,0)</f>
        <v>28271</v>
      </c>
      <c r="E5" s="104">
        <f>VLOOKUP($A$5,[1]Horarios_Circuitos!$A$2:$G$22,3,0)</f>
        <v>12</v>
      </c>
      <c r="F5" s="102" t="str">
        <f>VLOOKUP($A$5,[1]Horarios_Circuitos!$A$2:$G$22,4,0)</f>
        <v>Domingo 12</v>
      </c>
      <c r="G5" s="103">
        <f>VLOOKUP($A$5,[1]Horarios_Circuitos!$A$2:$G$22,5,0)</f>
        <v>0.375</v>
      </c>
      <c r="H5" s="102" t="str">
        <f>VLOOKUP($A$5,[1]Horarios_Circuitos!$A$2:$G$22,6,0)</f>
        <v>Domingo 12</v>
      </c>
      <c r="I5" s="103">
        <f>VLOOKUP($A$5,[1]Horarios_Circuitos!$A$2:$G$22,7,0)</f>
        <v>0.875</v>
      </c>
    </row>
    <row r="6" spans="1:9" x14ac:dyDescent="0.25">
      <c r="A6" s="93" t="s">
        <v>95</v>
      </c>
      <c r="B6" s="99" t="s">
        <v>139</v>
      </c>
      <c r="C6" s="93" t="s">
        <v>140</v>
      </c>
      <c r="D6" s="100">
        <f>VLOOKUP($A$6,[1]Horarios_Circuitos!$A$2:$G$22,2,0)</f>
        <v>1085</v>
      </c>
      <c r="E6" s="101">
        <f>VLOOKUP($A$6,[1]Horarios_Circuitos!$A$2:$G$22,3,0)</f>
        <v>10</v>
      </c>
      <c r="F6" s="102" t="str">
        <f>VLOOKUP($A$6,[1]Horarios_Circuitos!$A$2:$G$22,4,0)</f>
        <v>Domingo 12</v>
      </c>
      <c r="G6" s="103">
        <f>VLOOKUP($A$6,[1]Horarios_Circuitos!$A$2:$G$22,5,0)</f>
        <v>0.70833333333333337</v>
      </c>
      <c r="H6" s="102" t="str">
        <f>VLOOKUP($A$6,[1]Horarios_Circuitos!$A$2:$G$22,6,0)</f>
        <v>Lunes 13</v>
      </c>
      <c r="I6" s="103">
        <f>VLOOKUP($A$6,[1]Horarios_Circuitos!$A$2:$G$22,7,0)</f>
        <v>0.125</v>
      </c>
    </row>
    <row r="7" spans="1:9" x14ac:dyDescent="0.25">
      <c r="A7" s="105" t="s">
        <v>92</v>
      </c>
      <c r="B7" s="99" t="s">
        <v>141</v>
      </c>
      <c r="C7" s="93" t="s">
        <v>140</v>
      </c>
      <c r="D7" s="106">
        <v>3131</v>
      </c>
      <c r="E7" s="107">
        <f>VLOOKUP($A$7,[1]Horarios_Circuitos!$A$2:$G$22,3,0)</f>
        <v>10</v>
      </c>
      <c r="F7" s="108" t="str">
        <f>VLOOKUP($A$7,[1]Horarios_Circuitos!$A$2:$G$22,4,0)</f>
        <v>Domingo 12</v>
      </c>
      <c r="G7" s="109">
        <f>VLOOKUP($A$7,[1]Horarios_Circuitos!$A$2:$G$22,5,0)</f>
        <v>0.70833333333333337</v>
      </c>
      <c r="H7" s="108" t="str">
        <f>VLOOKUP($A$7,[1]Horarios_Circuitos!$A$2:$G$22,6,0)</f>
        <v>Lunes 13</v>
      </c>
      <c r="I7" s="109">
        <f>VLOOKUP($A$7,[1]Horarios_Circuitos!$A$2:$G$22,7,0)</f>
        <v>0.125</v>
      </c>
    </row>
    <row r="8" spans="1:9" x14ac:dyDescent="0.25">
      <c r="A8" s="110"/>
      <c r="B8" s="99" t="s">
        <v>199</v>
      </c>
      <c r="C8" s="93" t="s">
        <v>137</v>
      </c>
      <c r="D8" s="106">
        <v>3311</v>
      </c>
      <c r="E8" s="111"/>
      <c r="F8" s="112"/>
      <c r="G8" s="113"/>
      <c r="H8" s="112"/>
      <c r="I8" s="113"/>
    </row>
    <row r="9" spans="1:9" x14ac:dyDescent="0.25">
      <c r="A9" s="93" t="s">
        <v>38</v>
      </c>
      <c r="B9" s="99" t="s">
        <v>142</v>
      </c>
      <c r="C9" s="93" t="s">
        <v>137</v>
      </c>
      <c r="D9" s="100">
        <f>VLOOKUP($A$9,[1]Horarios_Circuitos!$A$2:$G$22,2,0)</f>
        <v>8998</v>
      </c>
      <c r="E9" s="101">
        <f>VLOOKUP($A$9,[1]Horarios_Circuitos!$A$2:$G$22,3,0)</f>
        <v>12</v>
      </c>
      <c r="F9" s="102" t="str">
        <f>VLOOKUP($A$9,[1]Horarios_Circuitos!$A$2:$G$22,4,0)</f>
        <v>Domingo 12</v>
      </c>
      <c r="G9" s="103">
        <f>VLOOKUP($A$9,[1]Horarios_Circuitos!$A$2:$G$22,5,0)</f>
        <v>0.375</v>
      </c>
      <c r="H9" s="102" t="str">
        <f>VLOOKUP($A$9,[1]Horarios_Circuitos!$A$2:$G$22,6,0)</f>
        <v>Domingo 12</v>
      </c>
      <c r="I9" s="103">
        <f>VLOOKUP($A$9,[1]Horarios_Circuitos!$A$2:$G$22,7,0)</f>
        <v>0.875</v>
      </c>
    </row>
    <row r="10" spans="1:9" x14ac:dyDescent="0.25">
      <c r="A10" s="114" t="s">
        <v>130</v>
      </c>
      <c r="B10" s="99" t="s">
        <v>143</v>
      </c>
      <c r="C10" s="93" t="s">
        <v>131</v>
      </c>
      <c r="D10" s="106">
        <v>4843</v>
      </c>
      <c r="E10" s="115">
        <f>VLOOKUP($A$10,[1]Horarios_Circuitos!$A$2:$G$22,3,0)</f>
        <v>10</v>
      </c>
      <c r="F10" s="116" t="str">
        <f>VLOOKUP($A$10,[1]Horarios_Circuitos!$A$2:$G$22,4,0)</f>
        <v>Domingo 12</v>
      </c>
      <c r="G10" s="109">
        <f>VLOOKUP($A$10,[1]Horarios_Circuitos!$A$2:$G$22,5,0)</f>
        <v>0.70833333333333337</v>
      </c>
      <c r="H10" s="116" t="str">
        <f>VLOOKUP($A$10,[1]Horarios_Circuitos!$A$2:$G$22,6,0)</f>
        <v>Lunes 13</v>
      </c>
      <c r="I10" s="109">
        <f>VLOOKUP($A$10,[1]Horarios_Circuitos!$A$2:$G$22,7,0)</f>
        <v>0.125</v>
      </c>
    </row>
    <row r="11" spans="1:9" x14ac:dyDescent="0.25">
      <c r="A11" s="114"/>
      <c r="B11" s="99" t="s">
        <v>200</v>
      </c>
      <c r="C11" s="93" t="s">
        <v>137</v>
      </c>
      <c r="D11" s="106">
        <v>18624</v>
      </c>
      <c r="E11" s="115"/>
      <c r="F11" s="116"/>
      <c r="G11" s="113"/>
      <c r="H11" s="116"/>
      <c r="I11" s="113"/>
    </row>
    <row r="12" spans="1:9" ht="90" x14ac:dyDescent="0.25">
      <c r="A12" s="93" t="s">
        <v>131</v>
      </c>
      <c r="B12" s="99" t="s">
        <v>201</v>
      </c>
      <c r="C12" s="93" t="s">
        <v>131</v>
      </c>
      <c r="D12" s="100">
        <f>VLOOKUP($A$12,[1]Horarios_Circuitos!$A$2:$G$22,2,0)</f>
        <v>45694</v>
      </c>
      <c r="E12" s="101">
        <f>VLOOKUP($A$12,[1]Horarios_Circuitos!$A$2:$G$22,3,0)</f>
        <v>12</v>
      </c>
      <c r="F12" s="102" t="str">
        <f>VLOOKUP($A$12,[1]Horarios_Circuitos!$A$2:$G$22,4,0)</f>
        <v>Domingo 12</v>
      </c>
      <c r="G12" s="103">
        <f>VLOOKUP($A$12,[1]Horarios_Circuitos!$A$2:$G$22,5,0)</f>
        <v>0.29166666666666669</v>
      </c>
      <c r="H12" s="102" t="str">
        <f>VLOOKUP($A$12,[1]Horarios_Circuitos!$A$2:$G$22,6,0)</f>
        <v>Domingo 12</v>
      </c>
      <c r="I12" s="103">
        <f>VLOOKUP($A$12,[1]Horarios_Circuitos!$A$2:$G$22,7,0)</f>
        <v>0.79166666666666663</v>
      </c>
    </row>
    <row r="13" spans="1:9" x14ac:dyDescent="0.25">
      <c r="A13" s="114" t="s">
        <v>52</v>
      </c>
      <c r="B13" s="126" t="s">
        <v>144</v>
      </c>
      <c r="C13" s="93" t="s">
        <v>131</v>
      </c>
      <c r="D13" s="106">
        <v>15692</v>
      </c>
      <c r="E13" s="107">
        <f>VLOOKUP($A$13,[1]Horarios_Circuitos!$A$2:$G$22,3,0)</f>
        <v>16</v>
      </c>
      <c r="F13" s="108" t="str">
        <f>VLOOKUP($A$13,[1]Horarios_Circuitos!$A$2:$G$22,4,0)</f>
        <v>Domingo 12</v>
      </c>
      <c r="G13" s="109">
        <f>VLOOKUP($A$13,[1]Horarios_Circuitos!$A$2:$G$22,5,0)</f>
        <v>0.375</v>
      </c>
      <c r="H13" s="108" t="str">
        <f>VLOOKUP($A$13,[1]Horarios_Circuitos!$A$2:$G$22,6,0)</f>
        <v>Lunes 13</v>
      </c>
      <c r="I13" s="109">
        <f>VLOOKUP($A$13,[1]Horarios_Circuitos!$A$2:$G$22,7,0)</f>
        <v>4.1666666666666664E-2</v>
      </c>
    </row>
    <row r="14" spans="1:9" x14ac:dyDescent="0.25">
      <c r="A14" s="114"/>
      <c r="B14" s="127"/>
      <c r="C14" s="93" t="s">
        <v>137</v>
      </c>
      <c r="D14" s="106">
        <v>11999</v>
      </c>
      <c r="E14" s="117"/>
      <c r="F14" s="118"/>
      <c r="G14" s="119"/>
      <c r="H14" s="118"/>
      <c r="I14" s="119"/>
    </row>
    <row r="15" spans="1:9" ht="45" x14ac:dyDescent="0.25">
      <c r="A15" s="114"/>
      <c r="B15" s="99" t="s">
        <v>202</v>
      </c>
      <c r="C15" s="93" t="s">
        <v>52</v>
      </c>
      <c r="D15" s="106">
        <v>13645</v>
      </c>
      <c r="E15" s="111"/>
      <c r="F15" s="112"/>
      <c r="G15" s="113"/>
      <c r="H15" s="112"/>
      <c r="I15" s="113"/>
    </row>
    <row r="16" spans="1:9" ht="30" x14ac:dyDescent="0.25">
      <c r="A16" s="93" t="s">
        <v>69</v>
      </c>
      <c r="B16" s="99" t="s">
        <v>145</v>
      </c>
      <c r="C16" s="93" t="s">
        <v>137</v>
      </c>
      <c r="D16" s="100">
        <f>VLOOKUP($A$16,[1]Horarios_Circuitos!$A$2:$G$22,2,0)</f>
        <v>13773</v>
      </c>
      <c r="E16" s="101">
        <f>VLOOKUP($A$16,[1]Horarios_Circuitos!$A$2:$G$22,3,0)</f>
        <v>12</v>
      </c>
      <c r="F16" s="102" t="str">
        <f>VLOOKUP($A$16,[1]Horarios_Circuitos!$A$2:$G$22,4,0)</f>
        <v>Domingo 12</v>
      </c>
      <c r="G16" s="103">
        <f>VLOOKUP($A$16,[1]Horarios_Circuitos!$A$2:$G$22,5,0)</f>
        <v>0.54166666666666663</v>
      </c>
      <c r="H16" s="102" t="str">
        <f>VLOOKUP($A$16,[1]Horarios_Circuitos!$A$2:$G$22,6,0)</f>
        <v>Lunes 13</v>
      </c>
      <c r="I16" s="103">
        <f>VLOOKUP($A$16,[1]Horarios_Circuitos!$A$2:$G$22,7,0)</f>
        <v>4.1666666666666664E-2</v>
      </c>
    </row>
    <row r="17" spans="1:9" x14ac:dyDescent="0.25">
      <c r="A17" s="93" t="s">
        <v>94</v>
      </c>
      <c r="B17" s="99" t="s">
        <v>203</v>
      </c>
      <c r="C17" s="93" t="s">
        <v>137</v>
      </c>
      <c r="D17" s="100">
        <v>1101</v>
      </c>
      <c r="E17" s="101">
        <v>6</v>
      </c>
      <c r="F17" s="102" t="s">
        <v>127</v>
      </c>
      <c r="G17" s="103">
        <v>0.70833333333333337</v>
      </c>
      <c r="H17" s="102" t="s">
        <v>127</v>
      </c>
      <c r="I17" s="103">
        <f>VLOOKUP($A$17,[1]Horarios_Circuitos!$A$2:$G$22,7,0)</f>
        <v>0.95833333333333337</v>
      </c>
    </row>
    <row r="18" spans="1:9" x14ac:dyDescent="0.25">
      <c r="A18" s="93" t="s">
        <v>88</v>
      </c>
      <c r="B18" s="99" t="s">
        <v>204</v>
      </c>
      <c r="C18" s="93" t="s">
        <v>137</v>
      </c>
      <c r="D18" s="100">
        <f>VLOOKUP($A$18,[1]Horarios_Circuitos!$A$2:$G$22,2,0)</f>
        <v>2134</v>
      </c>
      <c r="E18" s="101">
        <f>VLOOKUP($A$18,[1]Horarios_Circuitos!$A$2:$G$22,3,0)</f>
        <v>8</v>
      </c>
      <c r="F18" s="102" t="str">
        <f>VLOOKUP($A$18,[1]Horarios_Circuitos!$A$2:$G$22,4,0)</f>
        <v>Domingo 12</v>
      </c>
      <c r="G18" s="103">
        <f>VLOOKUP($A$18,[1]Horarios_Circuitos!$A$2:$G$22,5,0)</f>
        <v>0.625</v>
      </c>
      <c r="H18" s="102" t="str">
        <f>VLOOKUP($A$18,[1]Horarios_Circuitos!$A$2:$G$22,6,0)</f>
        <v>Domingo 12</v>
      </c>
      <c r="I18" s="103">
        <f>VLOOKUP($A$18,[1]Horarios_Circuitos!$A$2:$G$22,7,0)</f>
        <v>0.95833333333333337</v>
      </c>
    </row>
    <row r="19" spans="1:9" x14ac:dyDescent="0.25">
      <c r="A19" s="114" t="s">
        <v>87</v>
      </c>
      <c r="B19" s="94" t="s">
        <v>146</v>
      </c>
      <c r="C19" s="93" t="s">
        <v>140</v>
      </c>
      <c r="D19" s="106">
        <v>5398</v>
      </c>
      <c r="E19" s="115">
        <f>VLOOKUP($A$19,[1]Horarios_Circuitos!$A$2:$G$22,3,0)</f>
        <v>12</v>
      </c>
      <c r="F19" s="116" t="str">
        <f>VLOOKUP($A$19,[1]Horarios_Circuitos!$A$2:$G$22,4,0)</f>
        <v>Domingo 12</v>
      </c>
      <c r="G19" s="109">
        <f>VLOOKUP($A$19,[1]Horarios_Circuitos!$A$2:$G$22,5,0)</f>
        <v>0.45833333333333331</v>
      </c>
      <c r="H19" s="116" t="str">
        <f>VLOOKUP($A$19,[1]Horarios_Circuitos!$A$2:$G$22,6,0)</f>
        <v>Domingo 12</v>
      </c>
      <c r="I19" s="109">
        <f>VLOOKUP($A$19,[1]Horarios_Circuitos!$A$2:$G$22,7,0)</f>
        <v>0.95833333333333337</v>
      </c>
    </row>
    <row r="20" spans="1:9" x14ac:dyDescent="0.25">
      <c r="A20" s="114"/>
      <c r="B20" s="94" t="s">
        <v>147</v>
      </c>
      <c r="C20" s="93" t="s">
        <v>33</v>
      </c>
      <c r="D20" s="106">
        <v>850</v>
      </c>
      <c r="E20" s="115"/>
      <c r="F20" s="116"/>
      <c r="G20" s="113"/>
      <c r="H20" s="116"/>
      <c r="I20" s="113"/>
    </row>
    <row r="21" spans="1:9" x14ac:dyDescent="0.25">
      <c r="A21" s="93" t="s">
        <v>93</v>
      </c>
      <c r="B21" s="99" t="s">
        <v>205</v>
      </c>
      <c r="C21" s="93" t="s">
        <v>137</v>
      </c>
      <c r="D21" s="100">
        <f>VLOOKUP($A$21,[1]Horarios_Circuitos!$A$2:$G$22,2,0)</f>
        <v>7784</v>
      </c>
      <c r="E21" s="101">
        <f>VLOOKUP($A$21,[1]Horarios_Circuitos!$A$2:$G$22,3,0)</f>
        <v>10</v>
      </c>
      <c r="F21" s="102" t="str">
        <f>VLOOKUP($A$21,[1]Horarios_Circuitos!$A$2:$G$22,4,0)</f>
        <v>Domingo 12</v>
      </c>
      <c r="G21" s="103">
        <f>VLOOKUP($A$21,[1]Horarios_Circuitos!$A$2:$G$22,5,0)</f>
        <v>0.70833333333333337</v>
      </c>
      <c r="H21" s="102" t="str">
        <f>VLOOKUP($A$21,[1]Horarios_Circuitos!$A$2:$G$22,6,0)</f>
        <v>Lunes 13</v>
      </c>
      <c r="I21" s="103">
        <f>VLOOKUP($A$21,[1]Horarios_Circuitos!$A$2:$G$22,7,0)</f>
        <v>0.125</v>
      </c>
    </row>
    <row r="22" spans="1:9" x14ac:dyDescent="0.25">
      <c r="A22" s="93" t="s">
        <v>90</v>
      </c>
      <c r="B22" s="99" t="s">
        <v>206</v>
      </c>
      <c r="C22" s="93" t="s">
        <v>131</v>
      </c>
      <c r="D22" s="100">
        <f>VLOOKUP($A$22,[1]Horarios_Circuitos!$A$2:$G$22,2,0)</f>
        <v>2441</v>
      </c>
      <c r="E22" s="101">
        <f>VLOOKUP($A$22,[1]Horarios_Circuitos!$A$2:$G$22,3,0)</f>
        <v>12</v>
      </c>
      <c r="F22" s="102" t="str">
        <f>VLOOKUP($A$22,[1]Horarios_Circuitos!$A$2:$G$22,4,0)</f>
        <v>Domingo 12</v>
      </c>
      <c r="G22" s="103">
        <f>VLOOKUP($A$22,[1]Horarios_Circuitos!$A$2:$G$22,5,0)</f>
        <v>0.70833333333333337</v>
      </c>
      <c r="H22" s="102" t="str">
        <f>VLOOKUP($A$22,[1]Horarios_Circuitos!$A$2:$G$22,6,0)</f>
        <v>Lunes 13</v>
      </c>
      <c r="I22" s="103">
        <f>VLOOKUP($A$22,[1]Horarios_Circuitos!$A$2:$G$22,7,0)</f>
        <v>0.20833333333333334</v>
      </c>
    </row>
    <row r="23" spans="1:9" ht="30" x14ac:dyDescent="0.25">
      <c r="A23" s="93" t="s">
        <v>65</v>
      </c>
      <c r="B23" s="99" t="s">
        <v>148</v>
      </c>
      <c r="C23" s="93" t="s">
        <v>137</v>
      </c>
      <c r="D23" s="100">
        <f>VLOOKUP($A$23,[1]Horarios_Circuitos!$A$2:$G$22,2,0)</f>
        <v>12320</v>
      </c>
      <c r="E23" s="101">
        <f>VLOOKUP($A$23,[1]Horarios_Circuitos!$A$2:$G$22,3,0)</f>
        <v>12</v>
      </c>
      <c r="F23" s="102" t="str">
        <f>VLOOKUP($A$23,[1]Horarios_Circuitos!$A$2:$G$22,4,0)</f>
        <v>Domingo 12</v>
      </c>
      <c r="G23" s="103">
        <f>VLOOKUP($A$23,[1]Horarios_Circuitos!$A$2:$G$22,5,0)</f>
        <v>0.54166666666666663</v>
      </c>
      <c r="H23" s="102" t="str">
        <f>VLOOKUP($A$23,[1]Horarios_Circuitos!$A$2:$G$22,6,0)</f>
        <v>Lunes 13</v>
      </c>
      <c r="I23" s="103">
        <f>VLOOKUP($A$23,[1]Horarios_Circuitos!$A$2:$G$22,7,0)</f>
        <v>4.1666666666666664E-2</v>
      </c>
    </row>
    <row r="24" spans="1:9" ht="45" customHeight="1" x14ac:dyDescent="0.25">
      <c r="A24" s="114" t="s">
        <v>80</v>
      </c>
      <c r="B24" s="126" t="s">
        <v>207</v>
      </c>
      <c r="C24" s="93" t="s">
        <v>137</v>
      </c>
      <c r="D24" s="106">
        <v>23596</v>
      </c>
      <c r="E24" s="115">
        <f>VLOOKUP($A$24,[1]Horarios_Circuitos!$A$2:$G$22,3,0)</f>
        <v>12</v>
      </c>
      <c r="F24" s="116" t="str">
        <f>VLOOKUP($A$24,[1]Horarios_Circuitos!$A$2:$G$22,4,0)</f>
        <v>Domingo 12</v>
      </c>
      <c r="G24" s="109">
        <f>VLOOKUP($A$24,[1]Horarios_Circuitos!$A$2:$G$22,5,0)</f>
        <v>0.70833333333333337</v>
      </c>
      <c r="H24" s="116" t="str">
        <f>VLOOKUP($A$24,[1]Horarios_Circuitos!$A$2:$G$22,6,0)</f>
        <v>Lunes 13</v>
      </c>
      <c r="I24" s="109">
        <f>VLOOKUP($A$24,[1]Horarios_Circuitos!$A$2:$G$22,7,0)</f>
        <v>0.20833333333333334</v>
      </c>
    </row>
    <row r="25" spans="1:9" x14ac:dyDescent="0.25">
      <c r="A25" s="114"/>
      <c r="B25" s="127"/>
      <c r="C25" s="93" t="s">
        <v>149</v>
      </c>
      <c r="D25" s="106">
        <v>4431</v>
      </c>
      <c r="E25" s="115"/>
      <c r="F25" s="116"/>
      <c r="G25" s="113"/>
      <c r="H25" s="116"/>
      <c r="I25" s="113"/>
    </row>
    <row r="26" spans="1:9" ht="30" x14ac:dyDescent="0.25">
      <c r="A26" s="93" t="s">
        <v>76</v>
      </c>
      <c r="B26" s="99" t="s">
        <v>208</v>
      </c>
      <c r="C26" s="93" t="s">
        <v>137</v>
      </c>
      <c r="D26" s="120">
        <f>VLOOKUP($A$26,[1]Horarios_Circuitos!$A$2:$G$22,2,0)</f>
        <v>24448</v>
      </c>
      <c r="E26" s="121">
        <f>VLOOKUP($A$26,[1]Horarios_Circuitos!$A$2:$G$22,3,0)</f>
        <v>12</v>
      </c>
      <c r="F26" s="122" t="str">
        <f>VLOOKUP($A$26,[1]Horarios_Circuitos!$A$2:$G$22,4,0)</f>
        <v>Domingo 12</v>
      </c>
      <c r="G26" s="103">
        <f>VLOOKUP($A$26,[1]Horarios_Circuitos!$A$2:$G$22,5,0)</f>
        <v>0.70833333333333337</v>
      </c>
      <c r="H26" s="122" t="str">
        <f>VLOOKUP($A$26,[1]Horarios_Circuitos!$A$2:$G$22,6,0)</f>
        <v>Lunes 13</v>
      </c>
      <c r="I26" s="103">
        <f>VLOOKUP($A$26,[1]Horarios_Circuitos!$A$2:$G$22,7,0)</f>
        <v>0.20833333333333334</v>
      </c>
    </row>
    <row r="27" spans="1:9" ht="90" x14ac:dyDescent="0.25">
      <c r="A27" s="93" t="s">
        <v>33</v>
      </c>
      <c r="B27" s="99" t="s">
        <v>150</v>
      </c>
      <c r="C27" s="93" t="s">
        <v>33</v>
      </c>
      <c r="D27" s="100">
        <f>VLOOKUP($A$27,[1]Horarios_Circuitos!$A$2:$G$22,2,0)</f>
        <v>36664</v>
      </c>
      <c r="E27" s="101">
        <f>VLOOKUP($A$27,[1]Horarios_Circuitos!$A$2:$G$22,3,0)</f>
        <v>12</v>
      </c>
      <c r="F27" s="102" t="str">
        <f>VLOOKUP($A$27,[1]Horarios_Circuitos!$A$2:$G$22,4,0)</f>
        <v>Domingo 12</v>
      </c>
      <c r="G27" s="103">
        <f>VLOOKUP($A$27,[1]Horarios_Circuitos!$A$2:$G$22,5,0)</f>
        <v>0.29166666666666669</v>
      </c>
      <c r="H27" s="102" t="str">
        <f>VLOOKUP($A$27,[1]Horarios_Circuitos!$A$2:$G$22,6,0)</f>
        <v>Domingo 12</v>
      </c>
      <c r="I27" s="103">
        <f>VLOOKUP($A$27,[1]Horarios_Circuitos!$A$2:$G$22,7,0)</f>
        <v>0.79166666666666663</v>
      </c>
    </row>
    <row r="28" spans="1:9" x14ac:dyDescent="0.25">
      <c r="A28" s="93" t="s">
        <v>61</v>
      </c>
      <c r="B28" s="99" t="s">
        <v>209</v>
      </c>
      <c r="C28" s="93" t="s">
        <v>140</v>
      </c>
      <c r="D28" s="100">
        <f>VLOOKUP($A$28,[1]Horarios_Circuitos!$A$2:$G$22,2,0)</f>
        <v>5037</v>
      </c>
      <c r="E28" s="101">
        <f>VLOOKUP($A$28,[1]Horarios_Circuitos!$A$2:$G$22,3,0)</f>
        <v>12</v>
      </c>
      <c r="F28" s="102" t="str">
        <f>VLOOKUP($A$28,[1]Horarios_Circuitos!$A$2:$G$22,4,0)</f>
        <v>Domingo 12</v>
      </c>
      <c r="G28" s="103">
        <f>VLOOKUP($A$28,[1]Horarios_Circuitos!$A$2:$G$22,5,0)</f>
        <v>0.45833333333333331</v>
      </c>
      <c r="H28" s="102" t="str">
        <f>VLOOKUP($A$28,[1]Horarios_Circuitos!$A$2:$G$22,6,0)</f>
        <v>Domingo 12</v>
      </c>
      <c r="I28" s="103">
        <f>VLOOKUP($A$28,[1]Horarios_Circuitos!$A$2:$G$22,7,0)</f>
        <v>0.95833333333333337</v>
      </c>
    </row>
    <row r="29" spans="1:9" x14ac:dyDescent="0.25">
      <c r="D29" s="123">
        <f>SUM(D2:D28)</f>
        <v>359617</v>
      </c>
    </row>
  </sheetData>
  <mergeCells count="34">
    <mergeCell ref="A24:A25"/>
    <mergeCell ref="E24:E25"/>
    <mergeCell ref="F24:F25"/>
    <mergeCell ref="G24:G25"/>
    <mergeCell ref="H24:H25"/>
    <mergeCell ref="I24:I25"/>
    <mergeCell ref="B24:B25"/>
    <mergeCell ref="A19:A20"/>
    <mergeCell ref="E19:E20"/>
    <mergeCell ref="F19:F20"/>
    <mergeCell ref="G19:G20"/>
    <mergeCell ref="H19:H20"/>
    <mergeCell ref="I19:I20"/>
    <mergeCell ref="A13:A15"/>
    <mergeCell ref="E13:E15"/>
    <mergeCell ref="F13:F15"/>
    <mergeCell ref="G13:G15"/>
    <mergeCell ref="H13:H15"/>
    <mergeCell ref="I13:I15"/>
    <mergeCell ref="B13:B14"/>
    <mergeCell ref="A10:A11"/>
    <mergeCell ref="E10:E11"/>
    <mergeCell ref="F10:F11"/>
    <mergeCell ref="G10:G11"/>
    <mergeCell ref="H10:H11"/>
    <mergeCell ref="I10:I11"/>
    <mergeCell ref="F1:G1"/>
    <mergeCell ref="H1:I1"/>
    <mergeCell ref="A7:A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Rutas de Carrotanques</vt:lpstr>
      <vt:lpstr>Horarios </vt:lpstr>
      <vt:lpstr>Rangos de direcciones</vt:lpstr>
      <vt:lpstr>Barrios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PANIAGUA VASQUEZ</dc:creator>
  <cp:lastModifiedBy>JUAN FERNANDO PANIAGUA VASQUEZ</cp:lastModifiedBy>
  <dcterms:created xsi:type="dcterms:W3CDTF">2023-02-28T19:55:28Z</dcterms:created>
  <dcterms:modified xsi:type="dcterms:W3CDTF">2023-02-28T20:38:19Z</dcterms:modified>
</cp:coreProperties>
</file>