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m-file02\APLIC\Mini SanFer\08. EOSAS\01. GPI\CAP Y DPR\Alto\2023\03-xx Retiro tablero seguirada Compuerta Inferior C1 Torre Embalse La Fe\Interrupciones\"/>
    </mc:Choice>
  </mc:AlternateContent>
  <xr:revisionPtr revIDLastSave="0" documentId="13_ncr:1_{B86F852F-1E07-445E-AEB2-E3E14EE2FF2E}" xr6:coauthVersionLast="47" xr6:coauthVersionMax="47" xr10:uidLastSave="{00000000-0000-0000-0000-000000000000}"/>
  <bookViews>
    <workbookView xWindow="-120" yWindow="-120" windowWidth="29040" windowHeight="17640" xr2:uid="{0B81745A-BF08-4934-867E-370A3AEE0D9E}"/>
  </bookViews>
  <sheets>
    <sheet name="Horarios_Circuitos" sheetId="1" r:id="rId1"/>
    <sheet name="Barrios_Circuitos" sheetId="3" r:id="rId2"/>
    <sheet name="Rangos_Circuitos" sheetId="4" r:id="rId3"/>
    <sheet name="Usuarios_Municipios" sheetId="5" r:id="rId4"/>
  </sheets>
  <externalReferences>
    <externalReference r:id="rId5"/>
  </externalReferences>
  <definedNames>
    <definedName name="_xlnm._FilterDatabase" localSheetId="1" hidden="1">Barrios_Circuitos!$A$1:$I$29</definedName>
    <definedName name="_xlnm._FilterDatabase" localSheetId="0" hidden="1">Horarios_Circuitos!$A$1:$G$9</definedName>
    <definedName name="_xlnm._FilterDatabase" localSheetId="2" hidden="1">Rangos_Circuitos!$A$1:$B$20</definedName>
    <definedName name="EVALUACION">[1]Listas!$K$3:$K$8</definedName>
    <definedName name="EXPLICACIONCOMERCIAL">[1]Listas!$E$3:$E$6</definedName>
    <definedName name="Lun">#REF!</definedName>
    <definedName name="Mart">#REF!</definedName>
    <definedName name="MEDIOS">[1]Listas!$J$3:$J$7</definedName>
    <definedName name="MOTIVOSUSPENSION">[1]Listas!$D$3:$D$50</definedName>
    <definedName name="MUNICIPIO">[1]Listas!$B$3:$B$14</definedName>
    <definedName name="OPERADOR">[1]Listas!$L$3:$L$21</definedName>
    <definedName name="RANGO">[1]Listas!$H$3:$H$8</definedName>
    <definedName name="VALIDACION">[1]Listas!$I$3:$I$5</definedName>
  </definedName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9" i="3"/>
  <c r="I10" i="3"/>
  <c r="I12" i="3"/>
  <c r="I13" i="3"/>
  <c r="I16" i="3"/>
  <c r="I17" i="3"/>
  <c r="I18" i="3"/>
  <c r="I19" i="3"/>
  <c r="I21" i="3"/>
  <c r="I22" i="3"/>
  <c r="I23" i="3"/>
  <c r="I24" i="3"/>
  <c r="I26" i="3"/>
  <c r="I27" i="3"/>
  <c r="I28" i="3"/>
  <c r="J2" i="1"/>
  <c r="G5" i="3"/>
  <c r="G6" i="3"/>
  <c r="G7" i="3"/>
  <c r="G9" i="3"/>
  <c r="G10" i="3"/>
  <c r="G12" i="3"/>
  <c r="G13" i="3"/>
  <c r="G16" i="3"/>
  <c r="G18" i="3"/>
  <c r="G19" i="3"/>
  <c r="G21" i="3"/>
  <c r="G22" i="3"/>
  <c r="G23" i="3"/>
  <c r="G24" i="3"/>
  <c r="G26" i="3"/>
  <c r="G27" i="3"/>
  <c r="G28" i="3"/>
  <c r="H28" i="3"/>
  <c r="H27" i="3"/>
  <c r="H26" i="3"/>
  <c r="H24" i="3"/>
  <c r="H23" i="3"/>
  <c r="H22" i="3"/>
  <c r="H21" i="3"/>
  <c r="H19" i="3"/>
  <c r="H18" i="3"/>
  <c r="H16" i="3"/>
  <c r="H13" i="3"/>
  <c r="H12" i="3"/>
  <c r="H10" i="3"/>
  <c r="H9" i="3"/>
  <c r="H7" i="3"/>
  <c r="H6" i="3"/>
  <c r="H5" i="3"/>
  <c r="F28" i="3"/>
  <c r="F27" i="3"/>
  <c r="F26" i="3"/>
  <c r="F24" i="3"/>
  <c r="F23" i="3"/>
  <c r="F22" i="3"/>
  <c r="F21" i="3"/>
  <c r="F19" i="3"/>
  <c r="F18" i="3"/>
  <c r="F16" i="3"/>
  <c r="F13" i="3"/>
  <c r="F12" i="3"/>
  <c r="F10" i="3"/>
  <c r="F9" i="3"/>
  <c r="F7" i="3"/>
  <c r="F6" i="3"/>
  <c r="F5" i="3"/>
  <c r="E28" i="3"/>
  <c r="E27" i="3"/>
  <c r="E26" i="3"/>
  <c r="E24" i="3"/>
  <c r="E23" i="3"/>
  <c r="E22" i="3"/>
  <c r="E21" i="3"/>
  <c r="E19" i="3"/>
  <c r="E18" i="3"/>
  <c r="E16" i="3"/>
  <c r="E13" i="3"/>
  <c r="E12" i="3"/>
  <c r="E10" i="3"/>
  <c r="E9" i="3"/>
  <c r="E7" i="3"/>
  <c r="E6" i="3"/>
  <c r="E5" i="3"/>
  <c r="H4" i="3"/>
  <c r="G4" i="3"/>
  <c r="F4" i="3"/>
  <c r="E4" i="3"/>
  <c r="H3" i="3"/>
  <c r="G3" i="3"/>
  <c r="F3" i="3"/>
  <c r="E3" i="3"/>
  <c r="D28" i="3"/>
  <c r="D27" i="3"/>
  <c r="D26" i="3"/>
  <c r="D23" i="3"/>
  <c r="D22" i="3"/>
  <c r="D21" i="3"/>
  <c r="D18" i="3"/>
  <c r="D16" i="3"/>
  <c r="D12" i="3"/>
  <c r="D9" i="3"/>
  <c r="D6" i="3"/>
  <c r="D5" i="3"/>
  <c r="D4" i="3"/>
  <c r="D3" i="3"/>
  <c r="H2" i="3"/>
  <c r="G2" i="3"/>
  <c r="F2" i="3"/>
  <c r="E2" i="3"/>
  <c r="D2" i="3"/>
  <c r="B23" i="1" l="1"/>
  <c r="D29" i="3" l="1"/>
</calcChain>
</file>

<file path=xl/sharedStrings.xml><?xml version="1.0" encoding="utf-8"?>
<sst xmlns="http://schemas.openxmlformats.org/spreadsheetml/2006/main" count="207" uniqueCount="108">
  <si>
    <t>CIRCUITO</t>
  </si>
  <si>
    <t>USUARIOS</t>
  </si>
  <si>
    <t>MUNICIPIO</t>
  </si>
  <si>
    <t>HORAS</t>
  </si>
  <si>
    <t>CIERRE</t>
  </si>
  <si>
    <t>APERTURA</t>
  </si>
  <si>
    <t>AURES 1 Y 2</t>
  </si>
  <si>
    <t>MEDELLIN</t>
  </si>
  <si>
    <t>ITAGUI</t>
  </si>
  <si>
    <t>BELENCITO</t>
  </si>
  <si>
    <t>ENVIGADO</t>
  </si>
  <si>
    <t>EL RINCON</t>
  </si>
  <si>
    <t>EL RODEO</t>
  </si>
  <si>
    <t>LA ESTRELLA</t>
  </si>
  <si>
    <t>LA PASTORA</t>
  </si>
  <si>
    <t>MIRAFLORES</t>
  </si>
  <si>
    <t>BARRIOS</t>
  </si>
  <si>
    <t>El Rincón; La Colina; La Hondonada</t>
  </si>
  <si>
    <t>Colinas del Sur; Santa Maria 3</t>
  </si>
  <si>
    <t>El Rincón; La Mota; El Rodeo; La Colina; La Hondonada; Diego Echavarría; La Loma de Los Bernal; Parque Juan Pablo II</t>
  </si>
  <si>
    <t>Bombona No. 2; Barrios de Jesús; La Asomadera No. 3; Cataluña; Los Cerros - El Vergel; Loreto</t>
  </si>
  <si>
    <t>RANGOS</t>
  </si>
  <si>
    <t>Belencito</t>
  </si>
  <si>
    <t>El Rincón</t>
  </si>
  <si>
    <t>El Rodeo</t>
  </si>
  <si>
    <t>La Pastora</t>
  </si>
  <si>
    <t>Miraflores</t>
  </si>
  <si>
    <t>LOS MANGOS</t>
  </si>
  <si>
    <t>Santa Cruz; Zona Industrial 2; San Jose; Las Mercedes; Los Naranjos; Satexco; Centro; Playa Rica; Asturias; La Gloria; Zona Industrial 1; Araucaria; Fátima; El Rosario; Artex; Villa Paula; Zona Industrial 3; Las Acacias; El Tablazo; Las Américas; Simón Bolívar; La Palma; Monte Verde; Pq. Cementerio Jardín Montesacro; Las Brisas; Glorieta Pilsen; San Isidro; San Juan Bautista; La Independencia; Camparola; San Pio X; La Unión; Santa Maria La Nueva; San Javier; Calatrava; Terranova; Santa Maria 2; La Aldea; Santa Maria 1; Ferrara; Balcones de Sevilla; El Progreso; Loma Linda</t>
  </si>
  <si>
    <t>San Antonio (Sta. Elena); Villatina; Trece de Noviembre; La Libertad; El Pinal; Los Mangos</t>
  </si>
  <si>
    <t>Itagüí</t>
  </si>
  <si>
    <t>Los Mangos</t>
  </si>
  <si>
    <t>SAN RAFAEL</t>
  </si>
  <si>
    <t>San Rafael</t>
  </si>
  <si>
    <t>Miraflores; Alejandro Echavarría; Los Cerros - El Vergel; Bombona No. 2; Barrios de Jesús; Cataluña; Loreto; La Milagrosa</t>
  </si>
  <si>
    <t>ALTAVISTA SUR Y CENTRO</t>
  </si>
  <si>
    <t>Altavista Sur y Centro</t>
  </si>
  <si>
    <t>INTERRUPCION HIDRO</t>
  </si>
  <si>
    <t>AJIZAL</t>
  </si>
  <si>
    <t>LAS FLORES</t>
  </si>
  <si>
    <t>POPULAR</t>
  </si>
  <si>
    <t>PORVENIR</t>
  </si>
  <si>
    <t>SABANETA</t>
  </si>
  <si>
    <t>Loma del Barro; El Trianon</t>
  </si>
  <si>
    <t>Maria Auxiliadora</t>
  </si>
  <si>
    <t>Aliadas del Sur; Ancón Sur; Betania; Calle del Banco; Calle Larga; El Carmelo II; Entreamigos; Holanda; La Barquereña; La Florida; Lagos de La Doctora; Las Casitas; Los Alcázares; Los Arias; Manuel Restrepo; Maria Auxiliadora; Nuestra Señora de Los Dolores; Paso Ancho; Playas de Maria; Prados de Sabaneta; Promisión; Restrepo Naranjo; Sabaneta Real; San Joaquín; San Rafael; Santa Ana; Tres Esquinas; Vegas de La Doctora; Vegas de San Jose; Villas del Carmen; Virgen del Carmen</t>
  </si>
  <si>
    <t>Moscú No. 2; Moscú No. 1; La Salle; Villa Guadalupe; Popular; Villa del Socorro; La Isla; La Francia; Andalucía; Santa Cruz; Zamora; Playón de Los Comuneros; La Frontera; Santa Rita; Pablo VI; Alpes del Norte</t>
  </si>
  <si>
    <t>Ajizal</t>
  </si>
  <si>
    <t>Aures 1 y 2</t>
  </si>
  <si>
    <t>Las Flores</t>
  </si>
  <si>
    <t>Popular</t>
  </si>
  <si>
    <t>Porvenir</t>
  </si>
  <si>
    <t>Sabaneta</t>
  </si>
  <si>
    <t>TOTAL</t>
  </si>
  <si>
    <t>EL CHOCHO</t>
  </si>
  <si>
    <t>EL ESMERALDAL</t>
  </si>
  <si>
    <t>LAS BRISAS</t>
  </si>
  <si>
    <t>MANZANILLO</t>
  </si>
  <si>
    <t>Domingo 12</t>
  </si>
  <si>
    <t>Lunes 13</t>
  </si>
  <si>
    <t>El Chingui; Loma De Las Brujas; Loma Del Atravesado</t>
  </si>
  <si>
    <t>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Las Mercedes; Simón Bolívar</t>
  </si>
  <si>
    <t>Loma Del Atravesado; Zúñiga</t>
  </si>
  <si>
    <t>El Tesoro; Los Balsos No. 1;Los Naranjos; San Lucas; Zúñiga; Altos Del Poblado</t>
  </si>
  <si>
    <t>Bellavista; San Andrés; Centro; La Ferrería; Horizontes; Quebrada Grande; El Pedrero; Chile; La Chinca; Las Brisas; Caquetá; Ancón San Martin; Camilo Torres; El Dorado; Primavera; San Cayetano; Escobar; San Vicente; Zona Industrial; San Agustín; Monterrey</t>
  </si>
  <si>
    <t>Altos Del Poblado; La Asomadera No. 3; El Tesoro</t>
  </si>
  <si>
    <t>El Ajizal; El Pedregal; Los Gomez</t>
  </si>
  <si>
    <t>El Ajizal; El Porvenir; La Hondonada; Santa Maria 1; Santa Maria 3.</t>
  </si>
  <si>
    <t>Las Mercedes; Belén; Los Alpes; Altavista; La Palma; Las Violetas; La Loma De Los Bernal; Granada; Altavista; La Gloria; San Bernardo; La Palma; Las Playas; Diego Echavarría; Belén; El Rincón.</t>
  </si>
  <si>
    <t>Aures No. 1; Aures No. 2; Monteclaro (San Cristóbal); Picacho.</t>
  </si>
  <si>
    <t>Aures No. 1; Fuente Clara; Robledo; Cucaracho; Palenque; Villa Flora; El Diamante; Bello Horizonte; Santa Margarita; Olaya Herrera; Santa Rosa De Lima; Blanquizal</t>
  </si>
  <si>
    <t>San Jose; La Paz; El Dorado; La Mina; El Chingui; El Salado; El Trianon; San Rafael; Las Antillas</t>
  </si>
  <si>
    <t>Zamora; Santa Rita</t>
  </si>
  <si>
    <t>BELLO</t>
  </si>
  <si>
    <t>Municipio de Envigado: De Calle 48D Sur hasta calle 49D Sur entre carrera 43A y carrera 39A; De Calle 49D Sur hasta calle 53C Sur entre carrera 42D y carrera 40; De Calle 53C Sur hasta calle 61B Sur entre carrera 41B y carrera 40.
Municipio de Sabaneta: De Calle 55 Sur hasta calle 56 Sur entre carrera 38 y carrera 40B.</t>
  </si>
  <si>
    <t>El Chocho</t>
  </si>
  <si>
    <t>El Esmeraldal</t>
  </si>
  <si>
    <t>La Estrella</t>
  </si>
  <si>
    <t>Municipio de Medellín: De Calle 92 hasta calle 98 entre carrera 43B y carrera 45A; De carrera 47 hasta carrera 48 entre calle 96 y calle 98; De Calle 98 hasta calle 102 entre carrera 43B y carrera 49C; De Calle 102 hasta calle 106A entre carrera 44A y carrera 49; De Calle 107 hasta calle 112 entre carrera 43 y carrera 50B; De Calle 112 hasta calle 126 entre carrera 42EE y carrera 50B.
Municipio de Bello: De Calle 20CC hasta calle 21E entre carrera 39D y carrera 42A; De Calle 22D entre carrera 42A y carrera 41.</t>
  </si>
  <si>
    <t>Las Brisas</t>
  </si>
  <si>
    <t>Manzanillo</t>
  </si>
  <si>
    <t>LA YE</t>
  </si>
  <si>
    <t>El Tesoro; Los Balsos No. 1; Los Naranjos; San Lucas</t>
  </si>
  <si>
    <t>La Ye</t>
  </si>
  <si>
    <t>Ditaires; Triana; San Francisco; San Gabriel; 19 De Abril; Santa Catalina.</t>
  </si>
  <si>
    <t>San Antonio de Prado.</t>
  </si>
  <si>
    <t>Etiquetas de fila</t>
  </si>
  <si>
    <t>Total general</t>
  </si>
  <si>
    <t>Suma de USUARIOS</t>
  </si>
  <si>
    <t>Municipio Itagüí: De Calle 72A hasta calle 78 entre carrera 55 y carrera 57; De Calle 76 entre carrera 57 y carrera 58; De carrera 60 entre calle 81 y calle 83; De  163006020000000000 hasta  163007082000000000; De  163003739000000000 hasta  163001150000000000.</t>
  </si>
  <si>
    <t>Municipio Envigado: De Calle 20C Sur hasta calle 36A Sur entre carrera 14 y carrera 23.</t>
  </si>
  <si>
    <t>Municipio Medellín: De Calle 11C Sur hasta calle 9 Sur entre carrera 54B y carrera 61; De Calle 9B Sur hasta calle 4 Sur entre carrera 79 y carrera 83; De Calle 9B Sur hasta calle 6C Sur entre carrera 82B y carrera 84; De Calle 4 Sur entre carrera 80 y carrera 81B; De Calle 5 Sur hasta calle 1 Sur  entre carrera 83 y carrera 84.</t>
  </si>
  <si>
    <t>Municipio Medellín: De Calle 29 a CL 27 entre carrera 76 y carrera 81; De Calle 27A hasta calle 20A entre carrera 75 y carrera 83; De Calle CL 20A hasta calle 4E entre carrera 76 y carrera 84F; De Calle 8 a CL 22 entre carrera 72 y carrera 76; De Calle 24 hasta calle 27A entre carrera 75 y carrera 76; CL 25 hasta calle 30 entre carrera 76 y carrera 81; De Calle 19B hasta calle 27 entre carrera 81 y carrera 83B; De  CL 18 hasta calle 20 entre carrera 84F y carrera 89; De Calle 14B hasta calle 18 entre carrera 90 y carrera 93A; De Calle 20A hasta calle 26 entre carrera 84 y carrera 84BC; De Calle 26 hasta calle 26B entre carrera 83B y carrera 84; De Calle 26B hasta calle 32 entre carrera 81 y carrera 87; De Calle 32 hasta calle 32C entre carrera 83 y carrera 87A; De Calle 30 hasta calle 31 entre carrera 87C y carrera 89D; De Calle 31D hasta calle 31E entre carrera 87A y carrera 89D; De Calle 31B hasta calle 31CB entre carrera 89DD y carrera 89EE; De Calle 27 hasta calle 28 entre carrera 87B y carrera 89D.</t>
  </si>
  <si>
    <t>Municipio Medellín: De Calle 80A hasta calle 83 entre carrera 89A y carrera 91C; De Calle 81A hasta calle 84A entre carrera 88 y carrera 90; De Calle 81A hasta calle 85 entre carrera 90 A y carrera 92; De Calle 80 hasta calle 82 entre carrera 90 y carrera 92; De Calle 83 hasta calle 87B entre carrera 92A y carrera 94AA; De Calle 79A hasta calle 82 entre carrera 94 y carrera 94AA; De Calle 79BB hasta calle 88 entre carrera 95 y carrera 98; De Calle 88 hasta calle 92 entre carrera 91 y carrera 95; De Calle 79BB hasta calle 87 entre carrera 96 y carrera 98.</t>
  </si>
  <si>
    <t>Municipio Medellín: De Calle 33 hasta calle 35 entre carrera 84 y carrera 87; De Calle 34C hasta calle 35 entre carrera 87A y carrera 89; De Calle 34B hasta calle 35 entre carrera 89 y carrera 92; De Calle 34B hasta calle 34C entre carrera 92A y carrera 93B; De Calle 35 hasta calle 38 entre carrera 84B y carrera 102;  De Calle 37 hasta calle 39 entre carrera 103 y carrera 106; De Calle 38 hasta calle 39 entre carrera 92 y carrera 94; De Calle 35D hasta calle 39D entre carrera 106 y carrera 109; De Calle 40 hasta calle 49AA entre carrera 101 y carrera 102C; De Calle 40 hasta calle 43 entre carrera 101A y carrera 108; De Calle 43 hasta calle 45AA entre carrera 103 y carrera 116; De Calle 48A hasta calle 48DD entre carrera 94 y carrera 99C.</t>
  </si>
  <si>
    <t>Municipio Medellín: De Calle 15B Sur hasta calle  9 Sur entre carrera 52 y carrera 55; De Calle 9 Sur entre carrera 55 y carrera 70; De Calle 9 Sur entre carrera 55 y carrera 70; CL 5 Sur hasta calle 3 Sur entre carrera 81A y carrera 75DA; De Calle 3 Sur hasta calle 2 Sur entre carrera 79 y carrera 79C; De Calle 3A Sur hasta calle 2 Sur entre carrera 79 y carrera 75DA; De carrera 75DA hasta carrera 82 entre calle 2 Sur y calle 1; De Calle 1 a CL 2B entre carrera 75CC y carrera 82; De Calle 2B hasta calle 4 entre carrera 75D y carrera 81; De Calle 4 hasta calle 4F entre carrera 78BB y carrera 80; De Calle 3A hasta calle 6 entre carrera 75D y carrera 76A; CL 1 Sur hasta calle 5 entre carrera 75BA y carrera 75D.
Municipio Itagüí: De carrera 55 hasta carrera 58 entre calle 78 y calle 86A.</t>
  </si>
  <si>
    <t>Municipio de La Estrella: De Calle 87 Sur hasta calle 76 Sur entre carrera 50 y carrera 65; De Calle 76 Sur hasta calle 75 Sur entre carrera 60 y carrera 62A.
Municipio de Itagüí: De Calle 24B hasta calle 37 entre carrera 61 y carrera 70.
Corregimiento San Antonio de Prado: De Calle 58AA Sur hasta calle 43 Sur entre carrera 54F  y carrera 65; De Calle 43 Sur hasta calle 36 Sur entre carrera 63 y carrera 55D.</t>
  </si>
  <si>
    <t>Municipio Itagüí: De Calle 26 hasta calle 46 entre carrera 40 y carrera 42; De Calle 46 hasta calle 55 entre carrera 41 y carrera 42; De Calle 29 hasta calle 30 entre diagonal 46A y diagonal 47A; De Calle 30 hasta avenida 37B entre carrera 42 y carrera 55; De Calle 38 hasta calle 39A entre carrera 50A y carrera 52; De Calle 32 hasta calle 56 entre carrera 42 y carrera 52; De Calle 38 hasta calle 56 entre carrera 52 y carrera 59; De Calle 46D hasta calle 56 entre carrera 54B y carrera 59; De Calle 56 hasta calle 64A entre carrera 50 y carrera 68; De Calle 64A hasta calle 70A entre carrera 45A y carrera 60.</t>
  </si>
  <si>
    <t>Municipio Medellín: De Calle 32 hasta calle 37 entre carrera 28A y carrera 30; De Calle 34 hasta calle 37 entre carrera 23 y carrera 26; De Calle 37 hasta calle 38B entre carrera 22C y carrera 28E; De Calle 33 hasta calle 36 entre carrera 10C y carrera 20A; De Calle 43E hasta calle 45 entre carrera 7A y carrera 15B; De Calle 35 hasta calle 37 entre carrera 15 y carrera 16.</t>
  </si>
  <si>
    <t>Municipio Medellín: De carrera 15 entre calle 20C y calle 16A Sur; De Calle 12 Sur entre carrera 11 y carrera 18; De carrera 11 entre calle 12 Sur y calle 9A Sur; De carrera 13 entre calle 9A Sur y calle 4 Sur.</t>
  </si>
  <si>
    <t>Municipio Medellín: De Calle 6 hasta calle 10A entre carrera 17 y carrera 18.</t>
  </si>
  <si>
    <t>Municipio Medellín: De carrera 17 hasta carrera 18A entre calle 56 y calle 56EE; De Calle 56EE hasta calle 56F entre carrera 24B y carrera 25BB; De Calle 56F hasta calle 57A entre carrera 18BA y carrera 23; De Calle 57A hasta calle 57E entre carrera 18CC y carrera 24AA; De Calle 57E hasta calle 57F entre carrera 24 y carrera 18D.</t>
  </si>
  <si>
    <t>Municipio Itagüí: De: 163010180000000000 hasta 163011920000000000 entre 163011722000000000 y 163008615000000128; De 163014378000000000 hasta carrera 68 entre calle 62 y calle 72.</t>
  </si>
  <si>
    <t>Municipio Medellín: De Calle 38B hasta calle 38F entre carrera 26E y carrera 28B; De Calle 39 hasta calle 40 entre carrera 24D y carrera 26; De Calle 40 hasta calle 45 entre carrera 21 y carrera 24; De Calle 40 hasta calle 43 entre carrera 15A y carrera 16A; De Calle 45 hasta calle 51 entre carrera 11C y carrera 23; De Calle 49C hasta calle 51 entre carrera 10B y carrera 8B.</t>
  </si>
  <si>
    <t>Municipio Medellín: De carrera 85E hasta carrera 94 entre calle 56A y calle 62; De Calle 62 hasta calle 65 entre carrera 98 y carrera 87; De Calle 65 hasta calle 77 entre carrera 88 y carrera 91; De Calle 77 hasta calle 83 entre carrera 82 y carrera 88; De  136029909510500000 hasta  136029747203000000.</t>
  </si>
  <si>
    <t>Municipio Sabaneta: De Calle 83 Sur hasta calle 80 Sur entre carrera 47F y avenidaenida Regional; De Calle 80 Sur hasta calle 77 Sur entre carrera 45 y avenidaenida Regional; De Calle 76D Sur hasta calle 75 Sur entre carrera 34 y avenidaenida Regional; De Calle 75 Sur hasta calle 67 Sur entre carrera 38 y carrera 48B; De Calle 67 Sur hasta calle 50 Sur entre carrera 42 y avenidaenida Regional.</t>
  </si>
  <si>
    <t>Municipio Envigado: De carrera 25AA hasta carrera 30 entre calle 40 Sur y calle 41 Sur; De carrera 30 hasta carrera 39 entre calle 40F Sur y calle 45 Sur.</t>
  </si>
  <si>
    <t>Municipio Envigado: De Calle 37B Sur hasta calle 26 Sur entre carrera 24 y carrera 27; De Calle 26 Sur hasta calle 19 Sur entre carrera 15 y carrera 25B.
Municipio Medellín: De Calle 19 Sur hasta calle 12 Sur entre carrera 18 y carrera 22; De Calles 5 Sur hasta calle 2 entre carrera 13 y carrera 21; De Calle 4 hasta calle 9 entre carrera 18 y carrera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</si>
</sst>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20" fontId="2" fillId="0" borderId="1" xfId="0" applyNumberFormat="1" applyFont="1" applyFill="1" applyBorder="1"/>
    <xf numFmtId="20" fontId="3" fillId="0" borderId="1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20" fontId="4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3" fontId="2" fillId="0" borderId="1" xfId="0" applyNumberFormat="1" applyFont="1" applyFill="1" applyBorder="1"/>
    <xf numFmtId="0" fontId="3" fillId="4" borderId="1" xfId="0" applyFont="1" applyFill="1" applyBorder="1"/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3" fontId="0" fillId="0" borderId="0" xfId="0" applyNumberFormat="1" applyFont="1"/>
    <xf numFmtId="0" fontId="0" fillId="2" borderId="1" xfId="0" applyFill="1" applyBorder="1" applyAlignment="1">
      <alignment horizontal="center"/>
    </xf>
    <xf numFmtId="3" fontId="6" fillId="5" borderId="1" xfId="0" applyNumberFormat="1" applyFont="1" applyFill="1" applyBorder="1"/>
    <xf numFmtId="3" fontId="2" fillId="0" borderId="1" xfId="0" applyNumberFormat="1" applyFont="1" applyFill="1" applyBorder="1" applyAlignment="1">
      <alignment vertical="center"/>
    </xf>
    <xf numFmtId="3" fontId="4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0" fontId="4" fillId="0" borderId="2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2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20" fontId="4" fillId="0" borderId="2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20" fontId="4" fillId="0" borderId="2" xfId="1" applyNumberFormat="1" applyFont="1" applyBorder="1" applyAlignment="1">
      <alignment horizontal="right" vertical="center"/>
    </xf>
    <xf numFmtId="20" fontId="4" fillId="0" borderId="3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left" vertical="center"/>
    </xf>
    <xf numFmtId="3" fontId="4" fillId="0" borderId="4" xfId="1" applyNumberFormat="1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left" vertical="center"/>
    </xf>
    <xf numFmtId="20" fontId="4" fillId="0" borderId="4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0" fontId="1" fillId="3" borderId="1" xfId="1" applyFill="1" applyBorder="1" applyAlignment="1">
      <alignment horizontal="center"/>
    </xf>
  </cellXfs>
  <cellStyles count="2">
    <cellStyle name="Normal" xfId="0" builtinId="0"/>
    <cellStyle name="Normal 2" xfId="1" xr:uid="{D0668927-6682-41EC-A74D-FCCAC6D92C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GPI\Herramienta%20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VR"/>
      <sheetName val="Registros"/>
      <sheetName val="Aprobacion"/>
      <sheetName val="Listas"/>
      <sheetName val="Validacion"/>
      <sheetName val="Rang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 xml:space="preserve">Barbosa </v>
          </cell>
          <cell r="D3" t="str">
            <v xml:space="preserve">Adecuación hidráulica VRP </v>
          </cell>
          <cell r="E3" t="str">
            <v>Daño</v>
          </cell>
          <cell r="H3" t="str">
            <v>CR</v>
          </cell>
          <cell r="I3" t="str">
            <v>Si</v>
          </cell>
          <cell r="J3" t="str">
            <v>Puerta a puerta</v>
          </cell>
          <cell r="K3" t="str">
            <v>Aprobada en fecha de solicitud</v>
          </cell>
          <cell r="L3" t="str">
            <v>Armando de Jesus Valencia Alvarez</v>
          </cell>
        </row>
        <row r="4">
          <cell r="B4" t="str">
            <v>Bello</v>
          </cell>
          <cell r="D4" t="str">
            <v>Cambio de hidrante</v>
          </cell>
          <cell r="E4" t="str">
            <v>Mantenimiento</v>
          </cell>
          <cell r="H4" t="str">
            <v>CL</v>
          </cell>
          <cell r="I4" t="str">
            <v>No</v>
          </cell>
          <cell r="J4" t="str">
            <v>Perifoneo</v>
          </cell>
          <cell r="K4" t="str">
            <v xml:space="preserve">Aprobación por parte de Jefatura </v>
          </cell>
          <cell r="L4" t="str">
            <v>Elkin de Jesus Maldonado Torres</v>
          </cell>
        </row>
        <row r="5">
          <cell r="B5" t="str">
            <v>Caldas</v>
          </cell>
          <cell r="D5" t="str">
            <v>Cambio de válvula</v>
          </cell>
          <cell r="E5" t="str">
            <v xml:space="preserve">Modernización </v>
          </cell>
          <cell r="H5" t="str">
            <v>TRAN</v>
          </cell>
          <cell r="I5" t="str">
            <v>N-A</v>
          </cell>
          <cell r="J5" t="str">
            <v>Volantes</v>
          </cell>
          <cell r="K5" t="str">
            <v>Aprobación por parte de Subgerencia SOMA</v>
          </cell>
          <cell r="L5" t="str">
            <v>John Jairo Mazo Valencia</v>
          </cell>
        </row>
        <row r="6">
          <cell r="B6" t="str">
            <v>Copacabana</v>
          </cell>
          <cell r="D6" t="str">
            <v>Daño</v>
          </cell>
          <cell r="E6" t="str">
            <v>Lavado de tanque</v>
          </cell>
          <cell r="H6" t="str">
            <v>DIAG</v>
          </cell>
          <cell r="J6" t="str">
            <v>IVR</v>
          </cell>
          <cell r="K6" t="str">
            <v>Aprobada en fecha sugerida por la UOIAS</v>
          </cell>
          <cell r="L6" t="str">
            <v>Jorge Humberto Marin Posada</v>
          </cell>
        </row>
        <row r="7">
          <cell r="B7" t="str">
            <v>El Retiro</v>
          </cell>
          <cell r="D7" t="str">
            <v>Empalme de conducción</v>
          </cell>
          <cell r="H7" t="str">
            <v>CIRC</v>
          </cell>
          <cell r="J7" t="str">
            <v>Plan medios</v>
          </cell>
          <cell r="K7" t="str">
            <v>Aprobación en proceso, reprogramar en fecha sugerida</v>
          </cell>
          <cell r="L7" t="str">
            <v>Nelson Orlando Santamaría Zuluaga</v>
          </cell>
        </row>
        <row r="8">
          <cell r="B8" t="str">
            <v>Envigado</v>
          </cell>
          <cell r="D8" t="str">
            <v xml:space="preserve">Empalme de red nueva a red existente </v>
          </cell>
          <cell r="H8" t="str">
            <v>AVDA</v>
          </cell>
          <cell r="K8" t="str">
            <v>No aprobada</v>
          </cell>
          <cell r="L8" t="str">
            <v>Carmen Emilia Bedoya</v>
          </cell>
        </row>
        <row r="9">
          <cell r="B9" t="str">
            <v>Girardota</v>
          </cell>
          <cell r="D9" t="str">
            <v>Inspección aducción</v>
          </cell>
          <cell r="L9" t="str">
            <v>Julio César Rúa Arango</v>
          </cell>
        </row>
        <row r="10">
          <cell r="B10" t="str">
            <v>Itagüí</v>
          </cell>
          <cell r="D10" t="str">
            <v>Inspección infraestructura</v>
          </cell>
          <cell r="L10" t="str">
            <v>Yaneth Moreno Vélez</v>
          </cell>
        </row>
        <row r="11">
          <cell r="B11" t="str">
            <v>La Estrella</v>
          </cell>
          <cell r="D11" t="str">
            <v>Inspección interna de tanque</v>
          </cell>
          <cell r="L11" t="str">
            <v>Lina Acevedo</v>
          </cell>
        </row>
        <row r="12">
          <cell r="B12" t="str">
            <v>Medellín</v>
          </cell>
          <cell r="D12" t="str">
            <v xml:space="preserve">Instalación red nueva </v>
          </cell>
        </row>
        <row r="13">
          <cell r="B13" t="str">
            <v>Rionegro</v>
          </cell>
          <cell r="D13" t="str">
            <v>Instalación VRP</v>
          </cell>
        </row>
        <row r="14">
          <cell r="B14" t="str">
            <v>Sabaneta</v>
          </cell>
          <cell r="D14" t="str">
            <v>Instalar Accesorio</v>
          </cell>
        </row>
        <row r="15">
          <cell r="D15" t="str">
            <v>Instalar descargue</v>
          </cell>
        </row>
        <row r="16">
          <cell r="D16" t="str">
            <v xml:space="preserve">Instalar escaleras internas en tanques </v>
          </cell>
        </row>
        <row r="17">
          <cell r="D17" t="str">
            <v xml:space="preserve">Instalar hidrante </v>
          </cell>
        </row>
        <row r="18">
          <cell r="D18" t="str">
            <v xml:space="preserve">Instalar macromedidor </v>
          </cell>
        </row>
        <row r="19">
          <cell r="D19" t="str">
            <v>Instalar rebose</v>
          </cell>
        </row>
        <row r="20">
          <cell r="D20" t="str">
            <v xml:space="preserve">Instalar válvula </v>
          </cell>
        </row>
        <row r="21">
          <cell r="D21" t="str">
            <v xml:space="preserve">Intercalar válvula </v>
          </cell>
        </row>
        <row r="22">
          <cell r="D22" t="str">
            <v xml:space="preserve">Interrupción circuito de energía </v>
          </cell>
        </row>
        <row r="23">
          <cell r="D23" t="str">
            <v xml:space="preserve">Lavado de red </v>
          </cell>
        </row>
        <row r="24">
          <cell r="D24" t="str">
            <v>Lavado de tanque</v>
          </cell>
        </row>
        <row r="25">
          <cell r="D25" t="str">
            <v>Mantenimiento bombeo</v>
          </cell>
        </row>
        <row r="26">
          <cell r="D26" t="str">
            <v>Mantenimiento conducción</v>
          </cell>
        </row>
        <row r="27">
          <cell r="D27" t="str">
            <v xml:space="preserve">Mantenimiento ERP </v>
          </cell>
        </row>
        <row r="28">
          <cell r="D28" t="str">
            <v>Mantenimiento planta potabilización</v>
          </cell>
        </row>
        <row r="29">
          <cell r="D29" t="str">
            <v>Mantenimiento tanque</v>
          </cell>
        </row>
        <row r="30">
          <cell r="D30" t="str">
            <v>Mantenimiento subestación energía</v>
          </cell>
        </row>
        <row r="31">
          <cell r="D31" t="str">
            <v>Mantenimiento válvula</v>
          </cell>
        </row>
        <row r="32">
          <cell r="D32" t="str">
            <v>Preaislada</v>
          </cell>
        </row>
        <row r="33">
          <cell r="D33" t="str">
            <v>Proyecto DPR</v>
          </cell>
        </row>
        <row r="34">
          <cell r="D34" t="str">
            <v xml:space="preserve">Pruebas de estanquidad </v>
          </cell>
        </row>
        <row r="35">
          <cell r="D35" t="str">
            <v xml:space="preserve">Pruebas hidrostáticas </v>
          </cell>
        </row>
        <row r="36">
          <cell r="D36" t="str">
            <v xml:space="preserve">Renovación de red existente </v>
          </cell>
        </row>
        <row r="37">
          <cell r="D37" t="str">
            <v xml:space="preserve">Reparación de red existente </v>
          </cell>
        </row>
        <row r="38">
          <cell r="D38" t="str">
            <v>Reparación del tanque</v>
          </cell>
        </row>
        <row r="39">
          <cell r="D39" t="str">
            <v>Reparación fuga red primaria</v>
          </cell>
        </row>
        <row r="40">
          <cell r="D40" t="str">
            <v>Retirar Accesorio</v>
          </cell>
        </row>
        <row r="41">
          <cell r="D41" t="str">
            <v>Retirar acometida</v>
          </cell>
        </row>
        <row r="42">
          <cell r="D42" t="str">
            <v xml:space="preserve">Retirar hidrante </v>
          </cell>
        </row>
        <row r="43">
          <cell r="D43" t="str">
            <v xml:space="preserve">Retirar válvula </v>
          </cell>
        </row>
        <row r="44">
          <cell r="D44" t="str">
            <v>Retiro Tee red fuera de servicio</v>
          </cell>
        </row>
        <row r="45">
          <cell r="D45" t="str">
            <v xml:space="preserve">Reubicación de hidrante </v>
          </cell>
        </row>
        <row r="46">
          <cell r="D46" t="str">
            <v xml:space="preserve">Reubicación de válvula </v>
          </cell>
        </row>
        <row r="47">
          <cell r="D47" t="str">
            <v xml:space="preserve">Sectorización hidráulica </v>
          </cell>
        </row>
        <row r="48">
          <cell r="D48" t="str">
            <v>Taponar red existente</v>
          </cell>
        </row>
        <row r="49">
          <cell r="D49" t="str">
            <v>Traslado acometida</v>
          </cell>
        </row>
        <row r="50">
          <cell r="D50" t="str">
            <v>Traslado red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HUMBERTO MARIN POSADA" refreshedDate="44977.479470833336" createdVersion="8" refreshedVersion="8" minRefreshableVersion="3" recordCount="27" xr:uid="{0D7989D1-49DD-4B65-B2F5-1CE10979E84F}">
  <cacheSource type="worksheet">
    <worksheetSource ref="C1:D28" sheet="Barrios_Circuitos"/>
  </cacheSource>
  <cacheFields count="2">
    <cacheField name="MUNICIPIO" numFmtId="0">
      <sharedItems count="6">
        <s v="ITAGUI"/>
        <s v="MEDELLIN"/>
        <s v="ENVIGADO"/>
        <s v="LA ESTRELLA"/>
        <s v="SABANETA"/>
        <s v="BELLO"/>
      </sharedItems>
    </cacheField>
    <cacheField name="USUARIOS" numFmtId="3">
      <sharedItems containsSemiMixedTypes="0" containsString="0" containsNumber="1" containsInteger="1" minValue="850" maxValue="456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n v="5127"/>
  </r>
  <r>
    <x v="1"/>
    <n v="42404"/>
  </r>
  <r>
    <x v="1"/>
    <n v="16816"/>
  </r>
  <r>
    <x v="1"/>
    <n v="28271"/>
  </r>
  <r>
    <x v="2"/>
    <n v="1085"/>
  </r>
  <r>
    <x v="2"/>
    <n v="3131"/>
  </r>
  <r>
    <x v="1"/>
    <n v="3311"/>
  </r>
  <r>
    <x v="1"/>
    <n v="8998"/>
  </r>
  <r>
    <x v="0"/>
    <n v="4843"/>
  </r>
  <r>
    <x v="1"/>
    <n v="18624"/>
  </r>
  <r>
    <x v="0"/>
    <n v="45694"/>
  </r>
  <r>
    <x v="0"/>
    <n v="15692"/>
  </r>
  <r>
    <x v="1"/>
    <n v="11999"/>
  </r>
  <r>
    <x v="3"/>
    <n v="13645"/>
  </r>
  <r>
    <x v="1"/>
    <n v="13773"/>
  </r>
  <r>
    <x v="1"/>
    <n v="1101"/>
  </r>
  <r>
    <x v="1"/>
    <n v="2134"/>
  </r>
  <r>
    <x v="2"/>
    <n v="5398"/>
  </r>
  <r>
    <x v="4"/>
    <n v="850"/>
  </r>
  <r>
    <x v="1"/>
    <n v="7784"/>
  </r>
  <r>
    <x v="0"/>
    <n v="2441"/>
  </r>
  <r>
    <x v="1"/>
    <n v="12320"/>
  </r>
  <r>
    <x v="1"/>
    <n v="23596"/>
  </r>
  <r>
    <x v="5"/>
    <n v="4431"/>
  </r>
  <r>
    <x v="1"/>
    <n v="24448"/>
  </r>
  <r>
    <x v="4"/>
    <n v="36664"/>
  </r>
  <r>
    <x v="2"/>
    <n v="50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DEC2CD-AF95-43C5-A283-9B7024A399AD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B8" firstHeaderRow="1" firstDataRow="1" firstDataCol="1"/>
  <pivotFields count="2">
    <pivotField axis="axisRow" showAll="0">
      <items count="7">
        <item x="5"/>
        <item x="2"/>
        <item x="0"/>
        <item x="3"/>
        <item x="1"/>
        <item x="4"/>
        <item t="default"/>
      </items>
    </pivotField>
    <pivotField dataField="1" numFmtId="3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USUARIOS" fld="1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1FF9-46C3-4B96-A3B5-B1D04BC6F70B}">
  <dimension ref="A1:J23"/>
  <sheetViews>
    <sheetView tabSelected="1" zoomScale="110" zoomScaleNormal="110" workbookViewId="0"/>
  </sheetViews>
  <sheetFormatPr baseColWidth="10" defaultRowHeight="15" x14ac:dyDescent="0.25"/>
  <cols>
    <col min="1" max="1" width="25.7109375" bestFit="1" customWidth="1"/>
    <col min="2" max="2" width="10.5703125" bestFit="1" customWidth="1"/>
    <col min="3" max="3" width="7.5703125" bestFit="1" customWidth="1"/>
    <col min="4" max="4" width="12.140625" bestFit="1" customWidth="1"/>
    <col min="5" max="5" width="6.5703125" bestFit="1" customWidth="1"/>
    <col min="6" max="6" width="12.5703125" customWidth="1"/>
    <col min="7" max="7" width="6.5703125" bestFit="1" customWidth="1"/>
    <col min="8" max="8" width="22.42578125" style="19" hidden="1" customWidth="1"/>
  </cols>
  <sheetData>
    <row r="1" spans="1:10" ht="15.75" x14ac:dyDescent="0.25">
      <c r="A1" s="5" t="s">
        <v>0</v>
      </c>
      <c r="B1" s="27" t="s">
        <v>1</v>
      </c>
      <c r="C1" s="5" t="s">
        <v>3</v>
      </c>
      <c r="D1" s="48" t="s">
        <v>4</v>
      </c>
      <c r="E1" s="48"/>
      <c r="F1" s="48" t="s">
        <v>5</v>
      </c>
      <c r="G1" s="48"/>
      <c r="H1" s="16" t="s">
        <v>37</v>
      </c>
    </row>
    <row r="2" spans="1:10" ht="15.75" x14ac:dyDescent="0.25">
      <c r="A2" s="9" t="s">
        <v>38</v>
      </c>
      <c r="B2" s="22">
        <v>5127</v>
      </c>
      <c r="C2" s="10">
        <v>12</v>
      </c>
      <c r="D2" s="7" t="s">
        <v>58</v>
      </c>
      <c r="E2" s="7">
        <v>0.375</v>
      </c>
      <c r="F2" s="7" t="s">
        <v>58</v>
      </c>
      <c r="G2" s="8">
        <v>0.875</v>
      </c>
      <c r="H2" s="18"/>
      <c r="J2" t="str">
        <f>MID(G2,9,5)</f>
        <v/>
      </c>
    </row>
    <row r="3" spans="1:10" ht="15.75" x14ac:dyDescent="0.25">
      <c r="A3" s="6" t="s">
        <v>35</v>
      </c>
      <c r="B3" s="22">
        <v>42404</v>
      </c>
      <c r="C3" s="10">
        <v>12</v>
      </c>
      <c r="D3" s="7" t="s">
        <v>58</v>
      </c>
      <c r="E3" s="7">
        <v>0.29166666666666669</v>
      </c>
      <c r="F3" s="7" t="s">
        <v>58</v>
      </c>
      <c r="G3" s="8">
        <v>0.79166666666666663</v>
      </c>
      <c r="H3" s="18"/>
    </row>
    <row r="4" spans="1:10" ht="15.75" x14ac:dyDescent="0.25">
      <c r="A4" s="9" t="s">
        <v>6</v>
      </c>
      <c r="B4" s="22">
        <v>16816</v>
      </c>
      <c r="C4" s="10">
        <v>12</v>
      </c>
      <c r="D4" s="7" t="s">
        <v>58</v>
      </c>
      <c r="E4" s="7">
        <v>0.54166666666666663</v>
      </c>
      <c r="F4" s="7" t="s">
        <v>59</v>
      </c>
      <c r="G4" s="8">
        <v>4.1666666666666664E-2</v>
      </c>
      <c r="H4" s="18"/>
    </row>
    <row r="5" spans="1:10" ht="15.75" x14ac:dyDescent="0.25">
      <c r="A5" s="6" t="s">
        <v>9</v>
      </c>
      <c r="B5" s="22">
        <v>28271</v>
      </c>
      <c r="C5" s="10">
        <v>12</v>
      </c>
      <c r="D5" s="7" t="s">
        <v>58</v>
      </c>
      <c r="E5" s="7">
        <v>0.375</v>
      </c>
      <c r="F5" s="7" t="s">
        <v>58</v>
      </c>
      <c r="G5" s="8">
        <v>0.875</v>
      </c>
      <c r="H5" s="18"/>
    </row>
    <row r="6" spans="1:10" ht="15.75" x14ac:dyDescent="0.25">
      <c r="A6" s="6" t="s">
        <v>54</v>
      </c>
      <c r="B6" s="22">
        <v>1085</v>
      </c>
      <c r="C6" s="10">
        <v>10</v>
      </c>
      <c r="D6" s="7" t="s">
        <v>58</v>
      </c>
      <c r="E6" s="7">
        <v>0.70833333333333337</v>
      </c>
      <c r="F6" s="7" t="s">
        <v>59</v>
      </c>
      <c r="G6" s="8">
        <v>0.125</v>
      </c>
      <c r="H6" s="18"/>
    </row>
    <row r="7" spans="1:10" ht="15.75" x14ac:dyDescent="0.25">
      <c r="A7" s="6" t="s">
        <v>55</v>
      </c>
      <c r="B7" s="22">
        <v>6442</v>
      </c>
      <c r="C7" s="10">
        <v>10</v>
      </c>
      <c r="D7" s="7" t="s">
        <v>58</v>
      </c>
      <c r="E7" s="7">
        <v>0.70833333333333337</v>
      </c>
      <c r="F7" s="7" t="s">
        <v>59</v>
      </c>
      <c r="G7" s="8">
        <v>0.125</v>
      </c>
      <c r="H7" s="18"/>
    </row>
    <row r="8" spans="1:10" ht="15.75" x14ac:dyDescent="0.25">
      <c r="A8" s="9" t="s">
        <v>11</v>
      </c>
      <c r="B8" s="22">
        <v>8998</v>
      </c>
      <c r="C8" s="10">
        <v>12</v>
      </c>
      <c r="D8" s="7" t="s">
        <v>58</v>
      </c>
      <c r="E8" s="7">
        <v>0.375</v>
      </c>
      <c r="F8" s="7" t="s">
        <v>58</v>
      </c>
      <c r="G8" s="8">
        <v>0.875</v>
      </c>
      <c r="H8" s="18"/>
    </row>
    <row r="9" spans="1:10" ht="15.75" x14ac:dyDescent="0.25">
      <c r="A9" s="6" t="s">
        <v>12</v>
      </c>
      <c r="B9" s="22">
        <v>23467</v>
      </c>
      <c r="C9" s="10">
        <v>10</v>
      </c>
      <c r="D9" s="7" t="s">
        <v>58</v>
      </c>
      <c r="E9" s="7">
        <v>0.70833333333333337</v>
      </c>
      <c r="F9" s="7" t="s">
        <v>59</v>
      </c>
      <c r="G9" s="8">
        <v>0.125</v>
      </c>
      <c r="H9" s="18"/>
    </row>
    <row r="10" spans="1:10" ht="15.75" x14ac:dyDescent="0.25">
      <c r="A10" s="9" t="s">
        <v>8</v>
      </c>
      <c r="B10" s="22">
        <v>45694</v>
      </c>
      <c r="C10" s="10">
        <v>12</v>
      </c>
      <c r="D10" s="7" t="s">
        <v>58</v>
      </c>
      <c r="E10" s="7">
        <v>0.29166666666666669</v>
      </c>
      <c r="F10" s="7" t="s">
        <v>58</v>
      </c>
      <c r="G10" s="8">
        <v>0.79166666666666663</v>
      </c>
      <c r="H10" s="18"/>
    </row>
    <row r="11" spans="1:10" ht="15.75" x14ac:dyDescent="0.25">
      <c r="A11" s="9" t="s">
        <v>13</v>
      </c>
      <c r="B11" s="22">
        <v>41336</v>
      </c>
      <c r="C11" s="10">
        <v>16</v>
      </c>
      <c r="D11" s="7" t="s">
        <v>58</v>
      </c>
      <c r="E11" s="7">
        <v>0.375</v>
      </c>
      <c r="F11" s="7" t="s">
        <v>59</v>
      </c>
      <c r="G11" s="8">
        <v>4.1666666666666664E-2</v>
      </c>
      <c r="H11" s="18"/>
    </row>
    <row r="12" spans="1:10" ht="15.75" x14ac:dyDescent="0.25">
      <c r="A12" s="6" t="s">
        <v>14</v>
      </c>
      <c r="B12" s="29">
        <v>13773</v>
      </c>
      <c r="C12" s="10">
        <v>12</v>
      </c>
      <c r="D12" s="7" t="s">
        <v>58</v>
      </c>
      <c r="E12" s="7">
        <v>0.54166666666666663</v>
      </c>
      <c r="F12" s="7" t="s">
        <v>59</v>
      </c>
      <c r="G12" s="8">
        <v>4.1666666666666664E-2</v>
      </c>
      <c r="H12" s="18"/>
    </row>
    <row r="13" spans="1:10" ht="15.75" x14ac:dyDescent="0.25">
      <c r="A13" s="6" t="s">
        <v>81</v>
      </c>
      <c r="B13" s="29">
        <v>1101</v>
      </c>
      <c r="C13" s="10">
        <v>8</v>
      </c>
      <c r="D13" s="7" t="s">
        <v>58</v>
      </c>
      <c r="E13" s="7">
        <v>0.625</v>
      </c>
      <c r="F13" s="7" t="s">
        <v>58</v>
      </c>
      <c r="G13" s="8">
        <v>0.95833333333333337</v>
      </c>
      <c r="H13" s="18"/>
    </row>
    <row r="14" spans="1:10" ht="15.75" x14ac:dyDescent="0.25">
      <c r="A14" s="6" t="s">
        <v>56</v>
      </c>
      <c r="B14" s="22">
        <v>2134</v>
      </c>
      <c r="C14" s="10">
        <v>8</v>
      </c>
      <c r="D14" s="7" t="s">
        <v>58</v>
      </c>
      <c r="E14" s="7">
        <v>0.625</v>
      </c>
      <c r="F14" s="7" t="s">
        <v>58</v>
      </c>
      <c r="G14" s="8">
        <v>0.95833333333333337</v>
      </c>
      <c r="H14" s="18"/>
    </row>
    <row r="15" spans="1:10" ht="15.75" x14ac:dyDescent="0.25">
      <c r="A15" s="9" t="s">
        <v>39</v>
      </c>
      <c r="B15" s="22">
        <v>6248</v>
      </c>
      <c r="C15" s="10">
        <v>12</v>
      </c>
      <c r="D15" s="7" t="s">
        <v>58</v>
      </c>
      <c r="E15" s="7">
        <v>0.45833333333333331</v>
      </c>
      <c r="F15" s="7" t="s">
        <v>58</v>
      </c>
      <c r="G15" s="8">
        <v>0.95833333333333337</v>
      </c>
      <c r="H15" s="18"/>
    </row>
    <row r="16" spans="1:10" ht="15.75" x14ac:dyDescent="0.25">
      <c r="A16" s="9" t="s">
        <v>27</v>
      </c>
      <c r="B16" s="29">
        <v>7784</v>
      </c>
      <c r="C16" s="10">
        <v>10</v>
      </c>
      <c r="D16" s="7" t="s">
        <v>58</v>
      </c>
      <c r="E16" s="7">
        <v>0.70833333333333337</v>
      </c>
      <c r="F16" s="7" t="s">
        <v>59</v>
      </c>
      <c r="G16" s="8">
        <v>0.125</v>
      </c>
      <c r="H16" s="18"/>
    </row>
    <row r="17" spans="1:8" ht="15.75" x14ac:dyDescent="0.25">
      <c r="A17" s="9" t="s">
        <v>57</v>
      </c>
      <c r="B17" s="29">
        <v>2441</v>
      </c>
      <c r="C17" s="10">
        <v>12</v>
      </c>
      <c r="D17" s="7" t="s">
        <v>58</v>
      </c>
      <c r="E17" s="7">
        <v>0.70833333333333337</v>
      </c>
      <c r="F17" s="7" t="s">
        <v>59</v>
      </c>
      <c r="G17" s="8">
        <v>0.20833333333333334</v>
      </c>
      <c r="H17" s="18"/>
    </row>
    <row r="18" spans="1:8" ht="15.75" x14ac:dyDescent="0.25">
      <c r="A18" s="9" t="s">
        <v>15</v>
      </c>
      <c r="B18" s="29">
        <v>12320</v>
      </c>
      <c r="C18" s="10">
        <v>12</v>
      </c>
      <c r="D18" s="7" t="s">
        <v>58</v>
      </c>
      <c r="E18" s="7">
        <v>0.54166666666666663</v>
      </c>
      <c r="F18" s="7" t="s">
        <v>59</v>
      </c>
      <c r="G18" s="8">
        <v>4.1666666666666664E-2</v>
      </c>
      <c r="H18" s="18"/>
    </row>
    <row r="19" spans="1:8" ht="15.75" x14ac:dyDescent="0.25">
      <c r="A19" s="9" t="s">
        <v>40</v>
      </c>
      <c r="B19" s="29">
        <v>28027</v>
      </c>
      <c r="C19" s="10">
        <v>12</v>
      </c>
      <c r="D19" s="7" t="s">
        <v>58</v>
      </c>
      <c r="E19" s="7">
        <v>0.70833333333333337</v>
      </c>
      <c r="F19" s="7" t="s">
        <v>59</v>
      </c>
      <c r="G19" s="8">
        <v>0.20833333333333334</v>
      </c>
      <c r="H19" s="18"/>
    </row>
    <row r="20" spans="1:8" ht="15.75" x14ac:dyDescent="0.25">
      <c r="A20" s="9" t="s">
        <v>41</v>
      </c>
      <c r="B20" s="29">
        <v>24448</v>
      </c>
      <c r="C20" s="10">
        <v>12</v>
      </c>
      <c r="D20" s="7" t="s">
        <v>58</v>
      </c>
      <c r="E20" s="7">
        <v>0.70833333333333337</v>
      </c>
      <c r="F20" s="7" t="s">
        <v>59</v>
      </c>
      <c r="G20" s="8">
        <v>0.20833333333333334</v>
      </c>
      <c r="H20" s="18"/>
    </row>
    <row r="21" spans="1:8" ht="15.75" x14ac:dyDescent="0.25">
      <c r="A21" s="9" t="s">
        <v>42</v>
      </c>
      <c r="B21" s="29">
        <v>36664</v>
      </c>
      <c r="C21" s="10">
        <v>12</v>
      </c>
      <c r="D21" s="7" t="s">
        <v>58</v>
      </c>
      <c r="E21" s="7">
        <v>0.29166666666666669</v>
      </c>
      <c r="F21" s="7" t="s">
        <v>58</v>
      </c>
      <c r="G21" s="8">
        <v>0.79166666666666663</v>
      </c>
      <c r="H21" s="18"/>
    </row>
    <row r="22" spans="1:8" ht="15.75" x14ac:dyDescent="0.25">
      <c r="A22" s="9" t="s">
        <v>32</v>
      </c>
      <c r="B22" s="29">
        <v>5037</v>
      </c>
      <c r="C22" s="10">
        <v>12</v>
      </c>
      <c r="D22" s="7" t="s">
        <v>58</v>
      </c>
      <c r="E22" s="7">
        <v>0.45833333333333331</v>
      </c>
      <c r="F22" s="7" t="s">
        <v>58</v>
      </c>
      <c r="G22" s="8">
        <v>0.95833333333333337</v>
      </c>
      <c r="H22" s="18"/>
    </row>
    <row r="23" spans="1:8" ht="15.75" x14ac:dyDescent="0.25">
      <c r="A23" s="23" t="s">
        <v>53</v>
      </c>
      <c r="B23" s="28">
        <f>SUM(B2:B22)</f>
        <v>359617</v>
      </c>
    </row>
  </sheetData>
  <sortState xmlns:xlrd2="http://schemas.microsoft.com/office/spreadsheetml/2017/richdata2" ref="A2:H18">
    <sortCondition ref="D2:D18"/>
    <sortCondition ref="E2:E18"/>
    <sortCondition ref="A2:A18"/>
  </sortState>
  <mergeCells count="2">
    <mergeCell ref="D1:E1"/>
    <mergeCell ref="F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AE53-A4FC-40C9-8438-6EEC20EEE943}">
  <dimension ref="A1:I29"/>
  <sheetViews>
    <sheetView zoomScaleNormal="100" workbookViewId="0">
      <selection activeCell="K15" sqref="K15"/>
    </sheetView>
  </sheetViews>
  <sheetFormatPr baseColWidth="10" defaultRowHeight="15" x14ac:dyDescent="0.25"/>
  <cols>
    <col min="1" max="1" width="23.7109375" bestFit="1" customWidth="1"/>
    <col min="2" max="2" width="83.7109375" customWidth="1"/>
    <col min="3" max="3" width="11.7109375" bestFit="1" customWidth="1"/>
    <col min="4" max="4" width="10.7109375" bestFit="1" customWidth="1"/>
    <col min="5" max="5" width="9" customWidth="1"/>
    <col min="6" max="6" width="12.140625" bestFit="1" customWidth="1"/>
    <col min="7" max="7" width="5.5703125" bestFit="1" customWidth="1"/>
    <col min="9" max="9" width="5.5703125" bestFit="1" customWidth="1"/>
  </cols>
  <sheetData>
    <row r="1" spans="1:9" x14ac:dyDescent="0.25">
      <c r="A1" s="11" t="s">
        <v>0</v>
      </c>
      <c r="B1" s="11" t="s">
        <v>16</v>
      </c>
      <c r="C1" s="11" t="s">
        <v>2</v>
      </c>
      <c r="D1" s="11" t="s">
        <v>1</v>
      </c>
      <c r="E1" s="11" t="s">
        <v>3</v>
      </c>
      <c r="F1" s="63" t="s">
        <v>4</v>
      </c>
      <c r="G1" s="63"/>
      <c r="H1" s="63" t="s">
        <v>5</v>
      </c>
      <c r="I1" s="63"/>
    </row>
    <row r="2" spans="1:9" x14ac:dyDescent="0.25">
      <c r="A2" s="31" t="s">
        <v>38</v>
      </c>
      <c r="B2" s="1" t="s">
        <v>67</v>
      </c>
      <c r="C2" s="14" t="s">
        <v>8</v>
      </c>
      <c r="D2" s="42">
        <f>VLOOKUP($A$2,Horarios_Circuitos!$A$2:$G$22,2,0)</f>
        <v>5127</v>
      </c>
      <c r="E2" s="30">
        <f>VLOOKUP($A$2,Horarios_Circuitos!$A$2:$G$22,3,0)</f>
        <v>12</v>
      </c>
      <c r="F2" s="36" t="str">
        <f>VLOOKUP($A$2,Horarios_Circuitos!$A$2:$G$22,4,0)</f>
        <v>Domingo 12</v>
      </c>
      <c r="G2" s="32">
        <f>VLOOKUP($A$2,Horarios_Circuitos!$A$2:$G$22,5,0)</f>
        <v>0.375</v>
      </c>
      <c r="H2" s="36" t="str">
        <f>VLOOKUP($A$2,Horarios_Circuitos!$A$2:$G$22,6,0)</f>
        <v>Domingo 12</v>
      </c>
      <c r="I2" s="47">
        <f>VLOOKUP($A$2,Horarios_Circuitos!$A$2:$G$22,7,0)</f>
        <v>0.875</v>
      </c>
    </row>
    <row r="3" spans="1:9" ht="45" x14ac:dyDescent="0.25">
      <c r="A3" s="17" t="s">
        <v>35</v>
      </c>
      <c r="B3" s="15" t="s">
        <v>68</v>
      </c>
      <c r="C3" s="14" t="s">
        <v>7</v>
      </c>
      <c r="D3" s="41">
        <f>VLOOKUP($A$3,Horarios_Circuitos!$A$2:$G$22,2,0)</f>
        <v>42404</v>
      </c>
      <c r="E3" s="34">
        <f>VLOOKUP($A$3,Horarios_Circuitos!$A$2:$G$22,3,0)</f>
        <v>12</v>
      </c>
      <c r="F3" s="35" t="str">
        <f>VLOOKUP($A$3,Horarios_Circuitos!$A$2:$G$22,4,0)</f>
        <v>Domingo 12</v>
      </c>
      <c r="G3" s="13">
        <f>VLOOKUP($A$3,Horarios_Circuitos!$A$2:$G$22,5,0)</f>
        <v>0.29166666666666669</v>
      </c>
      <c r="H3" s="35" t="str">
        <f>VLOOKUP($A$3,Horarios_Circuitos!$A$2:$G$22,6,0)</f>
        <v>Domingo 12</v>
      </c>
      <c r="I3" s="13">
        <f>VLOOKUP($A$3,Horarios_Circuitos!$A$2:$G$22,7,0)</f>
        <v>0.79166666666666663</v>
      </c>
    </row>
    <row r="4" spans="1:9" x14ac:dyDescent="0.25">
      <c r="A4" s="17" t="s">
        <v>6</v>
      </c>
      <c r="B4" s="15" t="s">
        <v>69</v>
      </c>
      <c r="C4" s="14" t="s">
        <v>7</v>
      </c>
      <c r="D4" s="41">
        <f>VLOOKUP($A$4,Horarios_Circuitos!$A$2:$G$22,2,0)</f>
        <v>16816</v>
      </c>
      <c r="E4" s="21">
        <f>VLOOKUP($A$4,Horarios_Circuitos!$A$2:$G$22,3,0)</f>
        <v>12</v>
      </c>
      <c r="F4" s="13" t="str">
        <f>VLOOKUP($A$4,Horarios_Circuitos!$A$2:$G$22,4,0)</f>
        <v>Domingo 12</v>
      </c>
      <c r="G4" s="13">
        <f>VLOOKUP($A$4,Horarios_Circuitos!$A$2:$G$22,5,0)</f>
        <v>0.54166666666666663</v>
      </c>
      <c r="H4" s="13" t="str">
        <f>VLOOKUP($A$4,Horarios_Circuitos!$A$2:$G$22,6,0)</f>
        <v>Lunes 13</v>
      </c>
      <c r="I4" s="13">
        <f>VLOOKUP($A$4,Horarios_Circuitos!$A$2:$G$22,7,0)</f>
        <v>4.1666666666666664E-2</v>
      </c>
    </row>
    <row r="5" spans="1:9" ht="60" x14ac:dyDescent="0.25">
      <c r="A5" s="17" t="s">
        <v>9</v>
      </c>
      <c r="B5" s="15" t="s">
        <v>61</v>
      </c>
      <c r="C5" s="14" t="s">
        <v>7</v>
      </c>
      <c r="D5" s="41">
        <f>VLOOKUP($A$5,Horarios_Circuitos!$A$2:$G$22,2,0)</f>
        <v>28271</v>
      </c>
      <c r="E5" s="21">
        <f>VLOOKUP($A$5,Horarios_Circuitos!$A$2:$G$22,3,0)</f>
        <v>12</v>
      </c>
      <c r="F5" s="35" t="str">
        <f>VLOOKUP($A$5,Horarios_Circuitos!$A$2:$G$22,4,0)</f>
        <v>Domingo 12</v>
      </c>
      <c r="G5" s="13">
        <f>VLOOKUP($A$5,Horarios_Circuitos!$A$2:$G$22,5,0)</f>
        <v>0.375</v>
      </c>
      <c r="H5" s="35" t="str">
        <f>VLOOKUP($A$5,Horarios_Circuitos!$A$2:$G$22,6,0)</f>
        <v>Domingo 12</v>
      </c>
      <c r="I5" s="13">
        <f>VLOOKUP($A$5,Horarios_Circuitos!$A$2:$G$22,7,0)</f>
        <v>0.875</v>
      </c>
    </row>
    <row r="6" spans="1:9" x14ac:dyDescent="0.25">
      <c r="A6" s="31" t="s">
        <v>54</v>
      </c>
      <c r="B6" s="15" t="s">
        <v>60</v>
      </c>
      <c r="C6" s="14" t="s">
        <v>10</v>
      </c>
      <c r="D6" s="41">
        <f>VLOOKUP($A$6,Horarios_Circuitos!$A$2:$G$22,2,0)</f>
        <v>1085</v>
      </c>
      <c r="E6" s="34">
        <f>VLOOKUP($A$6,Horarios_Circuitos!$A$2:$G$22,3,0)</f>
        <v>10</v>
      </c>
      <c r="F6" s="35" t="str">
        <f>VLOOKUP($A$6,Horarios_Circuitos!$A$2:$G$22,4,0)</f>
        <v>Domingo 12</v>
      </c>
      <c r="G6" s="13">
        <f>VLOOKUP($A$6,Horarios_Circuitos!$A$2:$G$22,5,0)</f>
        <v>0.70833333333333337</v>
      </c>
      <c r="H6" s="35" t="str">
        <f>VLOOKUP($A$6,Horarios_Circuitos!$A$2:$G$22,6,0)</f>
        <v>Lunes 13</v>
      </c>
      <c r="I6" s="13">
        <f>VLOOKUP($A$6,Horarios_Circuitos!$A$2:$G$22,7,0)</f>
        <v>0.125</v>
      </c>
    </row>
    <row r="7" spans="1:9" x14ac:dyDescent="0.25">
      <c r="A7" s="58" t="s">
        <v>55</v>
      </c>
      <c r="B7" s="15" t="s">
        <v>62</v>
      </c>
      <c r="C7" s="14" t="s">
        <v>10</v>
      </c>
      <c r="D7" s="43">
        <v>3131</v>
      </c>
      <c r="E7" s="60">
        <f>VLOOKUP($A$7,Horarios_Circuitos!$A$2:$G$22,3,0)</f>
        <v>10</v>
      </c>
      <c r="F7" s="54" t="str">
        <f>VLOOKUP($A$7,Horarios_Circuitos!$A$2:$G$22,4,0)</f>
        <v>Domingo 12</v>
      </c>
      <c r="G7" s="52">
        <f>VLOOKUP($A$7,Horarios_Circuitos!$A$2:$G$22,5,0)</f>
        <v>0.70833333333333337</v>
      </c>
      <c r="H7" s="54" t="str">
        <f>VLOOKUP($A$7,Horarios_Circuitos!$A$2:$G$22,6,0)</f>
        <v>Lunes 13</v>
      </c>
      <c r="I7" s="52">
        <f>VLOOKUP($A$7,Horarios_Circuitos!$A$2:$G$22,7,0)</f>
        <v>0.125</v>
      </c>
    </row>
    <row r="8" spans="1:9" x14ac:dyDescent="0.25">
      <c r="A8" s="59"/>
      <c r="B8" s="15" t="s">
        <v>63</v>
      </c>
      <c r="C8" s="14" t="s">
        <v>7</v>
      </c>
      <c r="D8" s="43">
        <v>3311</v>
      </c>
      <c r="E8" s="61"/>
      <c r="F8" s="56"/>
      <c r="G8" s="53"/>
      <c r="H8" s="56"/>
      <c r="I8" s="53"/>
    </row>
    <row r="9" spans="1:9" x14ac:dyDescent="0.25">
      <c r="A9" s="17" t="s">
        <v>11</v>
      </c>
      <c r="B9" s="15" t="s">
        <v>17</v>
      </c>
      <c r="C9" s="14" t="s">
        <v>7</v>
      </c>
      <c r="D9" s="41">
        <f>VLOOKUP($A$9,Horarios_Circuitos!$A$2:$G$22,2,0)</f>
        <v>8998</v>
      </c>
      <c r="E9" s="34">
        <f>VLOOKUP($A$9,Horarios_Circuitos!$A$2:$G$22,3,0)</f>
        <v>12</v>
      </c>
      <c r="F9" s="35" t="str">
        <f>VLOOKUP($A$9,Horarios_Circuitos!$A$2:$G$22,4,0)</f>
        <v>Domingo 12</v>
      </c>
      <c r="G9" s="13">
        <f>VLOOKUP($A$9,Horarios_Circuitos!$A$2:$G$22,5,0)</f>
        <v>0.375</v>
      </c>
      <c r="H9" s="35" t="str">
        <f>VLOOKUP($A$9,Horarios_Circuitos!$A$2:$G$22,6,0)</f>
        <v>Domingo 12</v>
      </c>
      <c r="I9" s="13">
        <f>VLOOKUP($A$9,Horarios_Circuitos!$A$2:$G$22,7,0)</f>
        <v>0.875</v>
      </c>
    </row>
    <row r="10" spans="1:9" x14ac:dyDescent="0.25">
      <c r="A10" s="49" t="s">
        <v>12</v>
      </c>
      <c r="B10" s="15" t="s">
        <v>18</v>
      </c>
      <c r="C10" s="14" t="s">
        <v>8</v>
      </c>
      <c r="D10" s="43">
        <v>4843</v>
      </c>
      <c r="E10" s="50">
        <f>VLOOKUP($A$10,Horarios_Circuitos!$A$2:$G$22,3,0)</f>
        <v>10</v>
      </c>
      <c r="F10" s="51" t="str">
        <f>VLOOKUP($A$10,Horarios_Circuitos!$A$2:$G$22,4,0)</f>
        <v>Domingo 12</v>
      </c>
      <c r="G10" s="52">
        <f>VLOOKUP($A$10,Horarios_Circuitos!$A$2:$G$22,5,0)</f>
        <v>0.70833333333333337</v>
      </c>
      <c r="H10" s="51" t="str">
        <f>VLOOKUP($A$10,Horarios_Circuitos!$A$2:$G$22,6,0)</f>
        <v>Lunes 13</v>
      </c>
      <c r="I10" s="52">
        <f>VLOOKUP($A$10,Horarios_Circuitos!$A$2:$G$22,7,0)</f>
        <v>0.125</v>
      </c>
    </row>
    <row r="11" spans="1:9" ht="30" x14ac:dyDescent="0.25">
      <c r="A11" s="49"/>
      <c r="B11" s="15" t="s">
        <v>19</v>
      </c>
      <c r="C11" s="14" t="s">
        <v>7</v>
      </c>
      <c r="D11" s="43">
        <v>18624</v>
      </c>
      <c r="E11" s="50"/>
      <c r="F11" s="51"/>
      <c r="G11" s="53"/>
      <c r="H11" s="51"/>
      <c r="I11" s="53"/>
    </row>
    <row r="12" spans="1:9" ht="105" x14ac:dyDescent="0.25">
      <c r="A12" s="17" t="s">
        <v>8</v>
      </c>
      <c r="B12" s="15" t="s">
        <v>28</v>
      </c>
      <c r="C12" s="14" t="s">
        <v>8</v>
      </c>
      <c r="D12" s="41">
        <f>VLOOKUP($A$12,Horarios_Circuitos!$A$2:$G$22,2,0)</f>
        <v>45694</v>
      </c>
      <c r="E12" s="34">
        <f>VLOOKUP($A$12,Horarios_Circuitos!$A$2:$G$22,3,0)</f>
        <v>12</v>
      </c>
      <c r="F12" s="35" t="str">
        <f>VLOOKUP($A$12,Horarios_Circuitos!$A$2:$G$22,4,0)</f>
        <v>Domingo 12</v>
      </c>
      <c r="G12" s="13">
        <f>VLOOKUP($A$12,Horarios_Circuitos!$A$2:$G$22,5,0)</f>
        <v>0.29166666666666669</v>
      </c>
      <c r="H12" s="35" t="str">
        <f>VLOOKUP($A$12,Horarios_Circuitos!$A$2:$G$22,6,0)</f>
        <v>Domingo 12</v>
      </c>
      <c r="I12" s="13">
        <f>VLOOKUP($A$12,Horarios_Circuitos!$A$2:$G$22,7,0)</f>
        <v>0.79166666666666663</v>
      </c>
    </row>
    <row r="13" spans="1:9" x14ac:dyDescent="0.25">
      <c r="A13" s="49" t="s">
        <v>13</v>
      </c>
      <c r="B13" s="15" t="s">
        <v>84</v>
      </c>
      <c r="C13" s="14" t="s">
        <v>8</v>
      </c>
      <c r="D13" s="43">
        <v>15692</v>
      </c>
      <c r="E13" s="60">
        <f>VLOOKUP($A$13,Horarios_Circuitos!$A$2:$G$22,3,0)</f>
        <v>16</v>
      </c>
      <c r="F13" s="54" t="str">
        <f>VLOOKUP($A$13,Horarios_Circuitos!$A$2:$G$22,4,0)</f>
        <v>Domingo 12</v>
      </c>
      <c r="G13" s="52">
        <f>VLOOKUP($A$13,Horarios_Circuitos!$A$2:$G$22,5,0)</f>
        <v>0.375</v>
      </c>
      <c r="H13" s="54" t="str">
        <f>VLOOKUP($A$13,Horarios_Circuitos!$A$2:$G$22,6,0)</f>
        <v>Lunes 13</v>
      </c>
      <c r="I13" s="52">
        <f>VLOOKUP($A$13,Horarios_Circuitos!$A$2:$G$22,7,0)</f>
        <v>4.1666666666666664E-2</v>
      </c>
    </row>
    <row r="14" spans="1:9" x14ac:dyDescent="0.25">
      <c r="A14" s="49"/>
      <c r="B14" s="15" t="s">
        <v>85</v>
      </c>
      <c r="C14" s="14" t="s">
        <v>7</v>
      </c>
      <c r="D14" s="43">
        <v>11999</v>
      </c>
      <c r="E14" s="62"/>
      <c r="F14" s="55"/>
      <c r="G14" s="57"/>
      <c r="H14" s="55"/>
      <c r="I14" s="57"/>
    </row>
    <row r="15" spans="1:9" ht="45" x14ac:dyDescent="0.25">
      <c r="A15" s="49"/>
      <c r="B15" s="15" t="s">
        <v>64</v>
      </c>
      <c r="C15" s="14" t="s">
        <v>13</v>
      </c>
      <c r="D15" s="43">
        <v>13645</v>
      </c>
      <c r="E15" s="61"/>
      <c r="F15" s="56"/>
      <c r="G15" s="53"/>
      <c r="H15" s="56"/>
      <c r="I15" s="53"/>
    </row>
    <row r="16" spans="1:9" ht="15" customHeight="1" x14ac:dyDescent="0.25">
      <c r="A16" s="17" t="s">
        <v>14</v>
      </c>
      <c r="B16" s="15" t="s">
        <v>20</v>
      </c>
      <c r="C16" s="14" t="s">
        <v>7</v>
      </c>
      <c r="D16" s="41">
        <f>VLOOKUP($A$16,Horarios_Circuitos!$A$2:$G$22,2,0)</f>
        <v>13773</v>
      </c>
      <c r="E16" s="34">
        <f>VLOOKUP($A$16,Horarios_Circuitos!$A$2:$G$22,3,0)</f>
        <v>12</v>
      </c>
      <c r="F16" s="35" t="str">
        <f>VLOOKUP($A$16,Horarios_Circuitos!$A$2:$G$22,4,0)</f>
        <v>Domingo 12</v>
      </c>
      <c r="G16" s="13">
        <f>VLOOKUP($A$16,Horarios_Circuitos!$A$2:$G$22,5,0)</f>
        <v>0.54166666666666663</v>
      </c>
      <c r="H16" s="35" t="str">
        <f>VLOOKUP($A$16,Horarios_Circuitos!$A$2:$G$22,6,0)</f>
        <v>Lunes 13</v>
      </c>
      <c r="I16" s="13">
        <f>VLOOKUP($A$16,Horarios_Circuitos!$A$2:$G$22,7,0)</f>
        <v>4.1666666666666664E-2</v>
      </c>
    </row>
    <row r="17" spans="1:9" ht="15" customHeight="1" x14ac:dyDescent="0.25">
      <c r="A17" s="33" t="s">
        <v>81</v>
      </c>
      <c r="B17" s="15" t="s">
        <v>82</v>
      </c>
      <c r="C17" s="14" t="s">
        <v>7</v>
      </c>
      <c r="D17" s="41">
        <v>1101</v>
      </c>
      <c r="E17" s="37">
        <v>6</v>
      </c>
      <c r="F17" s="39" t="s">
        <v>58</v>
      </c>
      <c r="G17" s="13">
        <v>0.70833333333333337</v>
      </c>
      <c r="H17" s="39" t="s">
        <v>58</v>
      </c>
      <c r="I17" s="13">
        <f>VLOOKUP($A$17,Horarios_Circuitos!$A$2:$G$22,7,0)</f>
        <v>0.95833333333333337</v>
      </c>
    </row>
    <row r="18" spans="1:9" ht="15" customHeight="1" x14ac:dyDescent="0.25">
      <c r="A18" s="31" t="s">
        <v>56</v>
      </c>
      <c r="B18" s="15" t="s">
        <v>65</v>
      </c>
      <c r="C18" s="14" t="s">
        <v>7</v>
      </c>
      <c r="D18" s="41">
        <f>VLOOKUP($A$18,Horarios_Circuitos!$A$2:$G$22,2,0)</f>
        <v>2134</v>
      </c>
      <c r="E18" s="34">
        <f>VLOOKUP($A$18,Horarios_Circuitos!$A$2:$G$22,3,0)</f>
        <v>8</v>
      </c>
      <c r="F18" s="35" t="str">
        <f>VLOOKUP($A$18,Horarios_Circuitos!$A$2:$G$22,4,0)</f>
        <v>Domingo 12</v>
      </c>
      <c r="G18" s="13">
        <f>VLOOKUP($A$18,Horarios_Circuitos!$A$2:$G$22,5,0)</f>
        <v>0.625</v>
      </c>
      <c r="H18" s="35" t="str">
        <f>VLOOKUP($A$18,Horarios_Circuitos!$A$2:$G$22,6,0)</f>
        <v>Domingo 12</v>
      </c>
      <c r="I18" s="13">
        <f>VLOOKUP($A$18,Horarios_Circuitos!$A$2:$G$22,7,0)</f>
        <v>0.95833333333333337</v>
      </c>
    </row>
    <row r="19" spans="1:9" x14ac:dyDescent="0.25">
      <c r="A19" s="49" t="s">
        <v>39</v>
      </c>
      <c r="B19" s="1" t="s">
        <v>43</v>
      </c>
      <c r="C19" s="14" t="s">
        <v>10</v>
      </c>
      <c r="D19" s="43">
        <v>5398</v>
      </c>
      <c r="E19" s="50">
        <f>VLOOKUP($A$19,Horarios_Circuitos!$A$2:$G$22,3,0)</f>
        <v>12</v>
      </c>
      <c r="F19" s="51" t="str">
        <f>VLOOKUP($A$19,Horarios_Circuitos!$A$2:$G$22,4,0)</f>
        <v>Domingo 12</v>
      </c>
      <c r="G19" s="52">
        <f>VLOOKUP($A$19,Horarios_Circuitos!$A$2:$G$22,5,0)</f>
        <v>0.45833333333333331</v>
      </c>
      <c r="H19" s="51" t="str">
        <f>VLOOKUP($A$19,Horarios_Circuitos!$A$2:$G$22,6,0)</f>
        <v>Domingo 12</v>
      </c>
      <c r="I19" s="52">
        <f>VLOOKUP($A$19,Horarios_Circuitos!$A$2:$G$22,7,0)</f>
        <v>0.95833333333333337</v>
      </c>
    </row>
    <row r="20" spans="1:9" x14ac:dyDescent="0.25">
      <c r="A20" s="49"/>
      <c r="B20" s="1" t="s">
        <v>44</v>
      </c>
      <c r="C20" s="14" t="s">
        <v>42</v>
      </c>
      <c r="D20" s="43">
        <v>850</v>
      </c>
      <c r="E20" s="50"/>
      <c r="F20" s="51"/>
      <c r="G20" s="53"/>
      <c r="H20" s="51"/>
      <c r="I20" s="53"/>
    </row>
    <row r="21" spans="1:9" x14ac:dyDescent="0.25">
      <c r="A21" s="17" t="s">
        <v>27</v>
      </c>
      <c r="B21" s="15" t="s">
        <v>29</v>
      </c>
      <c r="C21" s="14" t="s">
        <v>7</v>
      </c>
      <c r="D21" s="41">
        <f>VLOOKUP($A$21,Horarios_Circuitos!$A$2:$G$22,2,0)</f>
        <v>7784</v>
      </c>
      <c r="E21" s="34">
        <f>VLOOKUP($A$21,Horarios_Circuitos!$A$2:$G$22,3,0)</f>
        <v>10</v>
      </c>
      <c r="F21" s="35" t="str">
        <f>VLOOKUP($A$21,Horarios_Circuitos!$A$2:$G$22,4,0)</f>
        <v>Domingo 12</v>
      </c>
      <c r="G21" s="13">
        <f>VLOOKUP($A$21,Horarios_Circuitos!$A$2:$G$22,5,0)</f>
        <v>0.70833333333333337</v>
      </c>
      <c r="H21" s="35" t="str">
        <f>VLOOKUP($A$21,Horarios_Circuitos!$A$2:$G$22,6,0)</f>
        <v>Lunes 13</v>
      </c>
      <c r="I21" s="13">
        <f>VLOOKUP($A$21,Horarios_Circuitos!$A$2:$G$22,7,0)</f>
        <v>0.125</v>
      </c>
    </row>
    <row r="22" spans="1:9" x14ac:dyDescent="0.25">
      <c r="A22" s="31" t="s">
        <v>57</v>
      </c>
      <c r="B22" s="15" t="s">
        <v>66</v>
      </c>
      <c r="C22" s="14" t="s">
        <v>8</v>
      </c>
      <c r="D22" s="41">
        <f>VLOOKUP($A$22,Horarios_Circuitos!$A$2:$G$22,2,0)</f>
        <v>2441</v>
      </c>
      <c r="E22" s="34">
        <f>VLOOKUP($A$22,Horarios_Circuitos!$A$2:$G$22,3,0)</f>
        <v>12</v>
      </c>
      <c r="F22" s="35" t="str">
        <f>VLOOKUP($A$22,Horarios_Circuitos!$A$2:$G$22,4,0)</f>
        <v>Domingo 12</v>
      </c>
      <c r="G22" s="13">
        <f>VLOOKUP($A$22,Horarios_Circuitos!$A$2:$G$22,5,0)</f>
        <v>0.70833333333333337</v>
      </c>
      <c r="H22" s="35" t="str">
        <f>VLOOKUP($A$22,Horarios_Circuitos!$A$2:$G$22,6,0)</f>
        <v>Lunes 13</v>
      </c>
      <c r="I22" s="13">
        <f>VLOOKUP($A$22,Horarios_Circuitos!$A$2:$G$22,7,0)</f>
        <v>0.20833333333333334</v>
      </c>
    </row>
    <row r="23" spans="1:9" ht="30" x14ac:dyDescent="0.25">
      <c r="A23" s="17" t="s">
        <v>15</v>
      </c>
      <c r="B23" s="15" t="s">
        <v>34</v>
      </c>
      <c r="C23" s="14" t="s">
        <v>7</v>
      </c>
      <c r="D23" s="41">
        <f>VLOOKUP($A$23,Horarios_Circuitos!$A$2:$G$22,2,0)</f>
        <v>12320</v>
      </c>
      <c r="E23" s="34">
        <f>VLOOKUP($A$23,Horarios_Circuitos!$A$2:$G$22,3,0)</f>
        <v>12</v>
      </c>
      <c r="F23" s="35" t="str">
        <f>VLOOKUP($A$23,Horarios_Circuitos!$A$2:$G$22,4,0)</f>
        <v>Domingo 12</v>
      </c>
      <c r="G23" s="13">
        <f>VLOOKUP($A$23,Horarios_Circuitos!$A$2:$G$22,5,0)</f>
        <v>0.54166666666666663</v>
      </c>
      <c r="H23" s="35" t="str">
        <f>VLOOKUP($A$23,Horarios_Circuitos!$A$2:$G$22,6,0)</f>
        <v>Lunes 13</v>
      </c>
      <c r="I23" s="13">
        <f>VLOOKUP($A$23,Horarios_Circuitos!$A$2:$G$22,7,0)</f>
        <v>4.1666666666666664E-2</v>
      </c>
    </row>
    <row r="24" spans="1:9" ht="45" x14ac:dyDescent="0.25">
      <c r="A24" s="49" t="s">
        <v>40</v>
      </c>
      <c r="B24" s="15" t="s">
        <v>46</v>
      </c>
      <c r="C24" s="14" t="s">
        <v>7</v>
      </c>
      <c r="D24" s="43">
        <v>23596</v>
      </c>
      <c r="E24" s="50">
        <f>VLOOKUP($A$24,Horarios_Circuitos!$A$2:$G$22,3,0)</f>
        <v>12</v>
      </c>
      <c r="F24" s="51" t="str">
        <f>VLOOKUP($A$24,Horarios_Circuitos!$A$2:$G$22,4,0)</f>
        <v>Domingo 12</v>
      </c>
      <c r="G24" s="52">
        <f>VLOOKUP($A$24,Horarios_Circuitos!$A$2:$G$22,5,0)</f>
        <v>0.70833333333333337</v>
      </c>
      <c r="H24" s="51" t="str">
        <f>VLOOKUP($A$24,Horarios_Circuitos!$A$2:$G$22,6,0)</f>
        <v>Lunes 13</v>
      </c>
      <c r="I24" s="52">
        <f>VLOOKUP($A$24,Horarios_Circuitos!$A$2:$G$22,7,0)</f>
        <v>0.20833333333333334</v>
      </c>
    </row>
    <row r="25" spans="1:9" x14ac:dyDescent="0.25">
      <c r="A25" s="49"/>
      <c r="B25" s="15" t="s">
        <v>72</v>
      </c>
      <c r="C25" s="14" t="s">
        <v>73</v>
      </c>
      <c r="D25" s="43">
        <v>4431</v>
      </c>
      <c r="E25" s="50"/>
      <c r="F25" s="51"/>
      <c r="G25" s="53"/>
      <c r="H25" s="51"/>
      <c r="I25" s="53"/>
    </row>
    <row r="26" spans="1:9" ht="30" x14ac:dyDescent="0.25">
      <c r="A26" s="20" t="s">
        <v>41</v>
      </c>
      <c r="B26" s="15" t="s">
        <v>70</v>
      </c>
      <c r="C26" s="14" t="s">
        <v>7</v>
      </c>
      <c r="D26" s="24">
        <f>VLOOKUP($A$26,Horarios_Circuitos!$A$2:$G$22,2,0)</f>
        <v>24448</v>
      </c>
      <c r="E26" s="38">
        <f>VLOOKUP($A$26,Horarios_Circuitos!$A$2:$G$22,3,0)</f>
        <v>12</v>
      </c>
      <c r="F26" s="40" t="str">
        <f>VLOOKUP($A$26,Horarios_Circuitos!$A$2:$G$22,4,0)</f>
        <v>Domingo 12</v>
      </c>
      <c r="G26" s="13">
        <f>VLOOKUP($A$26,Horarios_Circuitos!$A$2:$G$22,5,0)</f>
        <v>0.70833333333333337</v>
      </c>
      <c r="H26" s="40" t="str">
        <f>VLOOKUP($A$26,Horarios_Circuitos!$A$2:$G$22,6,0)</f>
        <v>Lunes 13</v>
      </c>
      <c r="I26" s="13">
        <f>VLOOKUP($A$26,Horarios_Circuitos!$A$2:$G$22,7,0)</f>
        <v>0.20833333333333334</v>
      </c>
    </row>
    <row r="27" spans="1:9" ht="90" x14ac:dyDescent="0.25">
      <c r="A27" s="20" t="s">
        <v>42</v>
      </c>
      <c r="B27" s="15" t="s">
        <v>45</v>
      </c>
      <c r="C27" s="14" t="s">
        <v>42</v>
      </c>
      <c r="D27" s="41">
        <f>VLOOKUP($A$27,Horarios_Circuitos!$A$2:$G$22,2,0)</f>
        <v>36664</v>
      </c>
      <c r="E27" s="34">
        <f>VLOOKUP($A$27,Horarios_Circuitos!$A$2:$G$22,3,0)</f>
        <v>12</v>
      </c>
      <c r="F27" s="35" t="str">
        <f>VLOOKUP($A$27,Horarios_Circuitos!$A$2:$G$22,4,0)</f>
        <v>Domingo 12</v>
      </c>
      <c r="G27" s="13">
        <f>VLOOKUP($A$27,Horarios_Circuitos!$A$2:$G$22,5,0)</f>
        <v>0.29166666666666669</v>
      </c>
      <c r="H27" s="35" t="str">
        <f>VLOOKUP($A$27,Horarios_Circuitos!$A$2:$G$22,6,0)</f>
        <v>Domingo 12</v>
      </c>
      <c r="I27" s="13">
        <f>VLOOKUP($A$27,Horarios_Circuitos!$A$2:$G$22,7,0)</f>
        <v>0.79166666666666663</v>
      </c>
    </row>
    <row r="28" spans="1:9" x14ac:dyDescent="0.25">
      <c r="A28" s="14" t="s">
        <v>32</v>
      </c>
      <c r="B28" s="12" t="s">
        <v>71</v>
      </c>
      <c r="C28" s="14" t="s">
        <v>10</v>
      </c>
      <c r="D28" s="41">
        <f>VLOOKUP($A$28,Horarios_Circuitos!$A$2:$G$22,2,0)</f>
        <v>5037</v>
      </c>
      <c r="E28" s="34">
        <f>VLOOKUP($A$28,Horarios_Circuitos!$A$2:$G$22,3,0)</f>
        <v>12</v>
      </c>
      <c r="F28" s="35" t="str">
        <f>VLOOKUP($A$28,Horarios_Circuitos!$A$2:$G$22,4,0)</f>
        <v>Domingo 12</v>
      </c>
      <c r="G28" s="13">
        <f>VLOOKUP($A$28,Horarios_Circuitos!$A$2:$G$22,5,0)</f>
        <v>0.45833333333333331</v>
      </c>
      <c r="H28" s="35" t="str">
        <f>VLOOKUP($A$28,Horarios_Circuitos!$A$2:$G$22,6,0)</f>
        <v>Domingo 12</v>
      </c>
      <c r="I28" s="13">
        <f>VLOOKUP($A$28,Horarios_Circuitos!$A$2:$G$22,7,0)</f>
        <v>0.95833333333333337</v>
      </c>
    </row>
    <row r="29" spans="1:9" x14ac:dyDescent="0.25">
      <c r="C29" s="25"/>
      <c r="D29" s="26">
        <f>SUM(D2:D28)</f>
        <v>359617</v>
      </c>
      <c r="E29" s="25"/>
      <c r="F29" s="25"/>
      <c r="G29" s="25"/>
      <c r="H29" s="25"/>
      <c r="I29" s="25"/>
    </row>
  </sheetData>
  <autoFilter ref="A1:I29" xr:uid="{0C980EA4-E410-4DF0-A79A-EA03D6DE5A51}">
    <filterColumn colId="5" showButton="0"/>
    <filterColumn colId="7" showButton="0"/>
  </autoFilter>
  <mergeCells count="32">
    <mergeCell ref="F1:G1"/>
    <mergeCell ref="H1:I1"/>
    <mergeCell ref="H10:H11"/>
    <mergeCell ref="I10:I11"/>
    <mergeCell ref="F7:F8"/>
    <mergeCell ref="G7:G8"/>
    <mergeCell ref="H7:H8"/>
    <mergeCell ref="I7:I8"/>
    <mergeCell ref="F10:F11"/>
    <mergeCell ref="G10:G11"/>
    <mergeCell ref="A7:A8"/>
    <mergeCell ref="A13:A15"/>
    <mergeCell ref="E7:E8"/>
    <mergeCell ref="E13:E15"/>
    <mergeCell ref="A10:A11"/>
    <mergeCell ref="E10:E11"/>
    <mergeCell ref="A24:A25"/>
    <mergeCell ref="E24:E25"/>
    <mergeCell ref="F24:F25"/>
    <mergeCell ref="G24:G25"/>
    <mergeCell ref="I13:I15"/>
    <mergeCell ref="E19:E20"/>
    <mergeCell ref="F19:F20"/>
    <mergeCell ref="G19:G20"/>
    <mergeCell ref="H24:H25"/>
    <mergeCell ref="I24:I25"/>
    <mergeCell ref="H19:H20"/>
    <mergeCell ref="I19:I20"/>
    <mergeCell ref="A19:A20"/>
    <mergeCell ref="F13:F15"/>
    <mergeCell ref="G13:G15"/>
    <mergeCell ref="H13:H15"/>
  </mergeCells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299A-0BF1-49E6-A035-9CECB230925C}">
  <dimension ref="A1:D22"/>
  <sheetViews>
    <sheetView workbookViewId="0">
      <selection activeCell="B8" sqref="B8"/>
    </sheetView>
  </sheetViews>
  <sheetFormatPr baseColWidth="10" defaultRowHeight="15" x14ac:dyDescent="0.25"/>
  <cols>
    <col min="1" max="1" width="22.7109375" bestFit="1" customWidth="1"/>
    <col min="2" max="2" width="132.5703125" customWidth="1"/>
    <col min="4" max="4" width="57.85546875" customWidth="1"/>
  </cols>
  <sheetData>
    <row r="1" spans="1:4" x14ac:dyDescent="0.25">
      <c r="A1" s="3" t="s">
        <v>0</v>
      </c>
      <c r="B1" s="3" t="s">
        <v>21</v>
      </c>
    </row>
    <row r="2" spans="1:4" ht="30" x14ac:dyDescent="0.25">
      <c r="A2" s="1" t="s">
        <v>47</v>
      </c>
      <c r="B2" s="2" t="s">
        <v>89</v>
      </c>
    </row>
    <row r="3" spans="1:4" ht="105" x14ac:dyDescent="0.25">
      <c r="A3" s="1" t="s">
        <v>36</v>
      </c>
      <c r="B3" s="2" t="s">
        <v>92</v>
      </c>
    </row>
    <row r="4" spans="1:4" ht="60" x14ac:dyDescent="0.25">
      <c r="A4" s="1" t="s">
        <v>48</v>
      </c>
      <c r="B4" s="2" t="s">
        <v>93</v>
      </c>
      <c r="D4" s="4"/>
    </row>
    <row r="5" spans="1:4" ht="75" x14ac:dyDescent="0.25">
      <c r="A5" s="1" t="s">
        <v>22</v>
      </c>
      <c r="B5" s="2" t="s">
        <v>94</v>
      </c>
    </row>
    <row r="6" spans="1:4" x14ac:dyDescent="0.25">
      <c r="A6" s="1" t="s">
        <v>75</v>
      </c>
      <c r="B6" s="2" t="s">
        <v>90</v>
      </c>
    </row>
    <row r="7" spans="1:4" ht="60" x14ac:dyDescent="0.25">
      <c r="A7" s="1" t="s">
        <v>76</v>
      </c>
      <c r="B7" s="2" t="s">
        <v>107</v>
      </c>
    </row>
    <row r="8" spans="1:4" ht="45" x14ac:dyDescent="0.25">
      <c r="A8" s="1" t="s">
        <v>23</v>
      </c>
      <c r="B8" s="2" t="s">
        <v>91</v>
      </c>
    </row>
    <row r="9" spans="1:4" ht="90" x14ac:dyDescent="0.25">
      <c r="A9" s="1" t="s">
        <v>24</v>
      </c>
      <c r="B9" s="2" t="s">
        <v>95</v>
      </c>
    </row>
    <row r="10" spans="1:4" ht="75" x14ac:dyDescent="0.25">
      <c r="A10" s="1" t="s">
        <v>30</v>
      </c>
      <c r="B10" s="2" t="s">
        <v>97</v>
      </c>
    </row>
    <row r="11" spans="1:4" ht="63" customHeight="1" x14ac:dyDescent="0.25">
      <c r="A11" s="1" t="s">
        <v>77</v>
      </c>
      <c r="B11" s="2" t="s">
        <v>96</v>
      </c>
    </row>
    <row r="12" spans="1:4" ht="45" x14ac:dyDescent="0.25">
      <c r="A12" s="1" t="s">
        <v>25</v>
      </c>
      <c r="B12" s="2" t="s">
        <v>98</v>
      </c>
    </row>
    <row r="13" spans="1:4" ht="30" x14ac:dyDescent="0.25">
      <c r="A13" s="1" t="s">
        <v>83</v>
      </c>
      <c r="B13" s="2" t="s">
        <v>99</v>
      </c>
    </row>
    <row r="14" spans="1:4" x14ac:dyDescent="0.25">
      <c r="A14" s="1" t="s">
        <v>79</v>
      </c>
      <c r="B14" s="2" t="s">
        <v>100</v>
      </c>
    </row>
    <row r="15" spans="1:4" ht="45" x14ac:dyDescent="0.25">
      <c r="A15" s="1" t="s">
        <v>49</v>
      </c>
      <c r="B15" s="2" t="s">
        <v>74</v>
      </c>
    </row>
    <row r="16" spans="1:4" ht="45" x14ac:dyDescent="0.25">
      <c r="A16" s="1" t="s">
        <v>31</v>
      </c>
      <c r="B16" s="2" t="s">
        <v>101</v>
      </c>
    </row>
    <row r="17" spans="1:2" ht="30" x14ac:dyDescent="0.25">
      <c r="A17" s="1" t="s">
        <v>80</v>
      </c>
      <c r="B17" s="2" t="s">
        <v>102</v>
      </c>
    </row>
    <row r="18" spans="1:2" ht="45" x14ac:dyDescent="0.25">
      <c r="A18" s="1" t="s">
        <v>26</v>
      </c>
      <c r="B18" s="2" t="s">
        <v>103</v>
      </c>
    </row>
    <row r="19" spans="1:2" ht="60" x14ac:dyDescent="0.25">
      <c r="A19" s="1" t="s">
        <v>50</v>
      </c>
      <c r="B19" s="2" t="s">
        <v>78</v>
      </c>
    </row>
    <row r="20" spans="1:2" ht="45" x14ac:dyDescent="0.25">
      <c r="A20" s="1" t="s">
        <v>51</v>
      </c>
      <c r="B20" s="2" t="s">
        <v>104</v>
      </c>
    </row>
    <row r="21" spans="1:2" ht="45" x14ac:dyDescent="0.25">
      <c r="A21" s="1" t="s">
        <v>52</v>
      </c>
      <c r="B21" s="2" t="s">
        <v>105</v>
      </c>
    </row>
    <row r="22" spans="1:2" ht="30" x14ac:dyDescent="0.25">
      <c r="A22" s="1" t="s">
        <v>33</v>
      </c>
      <c r="B22" s="2" t="s">
        <v>106</v>
      </c>
    </row>
  </sheetData>
  <autoFilter ref="A1:B20" xr:uid="{8135637C-B52B-472E-B1E7-07CF36052919}"/>
  <sortState xmlns:xlrd2="http://schemas.microsoft.com/office/spreadsheetml/2017/richdata2" ref="A3:B20">
    <sortCondition ref="A3:A2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EFDC-839C-483A-B168-AA6F5795055F}">
  <dimension ref="A1:B8"/>
  <sheetViews>
    <sheetView workbookViewId="0">
      <selection activeCell="D6" sqref="D6"/>
    </sheetView>
  </sheetViews>
  <sheetFormatPr baseColWidth="10" defaultRowHeight="15" x14ac:dyDescent="0.25"/>
  <cols>
    <col min="1" max="1" width="17.5703125" bestFit="1" customWidth="1"/>
    <col min="2" max="2" width="18.42578125" bestFit="1" customWidth="1"/>
  </cols>
  <sheetData>
    <row r="1" spans="1:2" x14ac:dyDescent="0.25">
      <c r="A1" s="44" t="s">
        <v>86</v>
      </c>
      <c r="B1" t="s">
        <v>88</v>
      </c>
    </row>
    <row r="2" spans="1:2" x14ac:dyDescent="0.25">
      <c r="A2" s="45" t="s">
        <v>73</v>
      </c>
      <c r="B2" s="46">
        <v>4431</v>
      </c>
    </row>
    <row r="3" spans="1:2" x14ac:dyDescent="0.25">
      <c r="A3" s="45" t="s">
        <v>10</v>
      </c>
      <c r="B3" s="46">
        <v>14651</v>
      </c>
    </row>
    <row r="4" spans="1:2" x14ac:dyDescent="0.25">
      <c r="A4" s="45" t="s">
        <v>8</v>
      </c>
      <c r="B4" s="46">
        <v>73797</v>
      </c>
    </row>
    <row r="5" spans="1:2" x14ac:dyDescent="0.25">
      <c r="A5" s="45" t="s">
        <v>13</v>
      </c>
      <c r="B5" s="46">
        <v>13645</v>
      </c>
    </row>
    <row r="6" spans="1:2" x14ac:dyDescent="0.25">
      <c r="A6" s="45" t="s">
        <v>7</v>
      </c>
      <c r="B6" s="46">
        <v>215579</v>
      </c>
    </row>
    <row r="7" spans="1:2" x14ac:dyDescent="0.25">
      <c r="A7" s="45" t="s">
        <v>42</v>
      </c>
      <c r="B7" s="46">
        <v>37514</v>
      </c>
    </row>
    <row r="8" spans="1:2" x14ac:dyDescent="0.25">
      <c r="A8" s="45" t="s">
        <v>87</v>
      </c>
      <c r="B8" s="46">
        <v>359617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Horarios_Circuitos</vt:lpstr>
      <vt:lpstr>Barrios_Circuitos</vt:lpstr>
      <vt:lpstr>Rangos_Circuitos</vt:lpstr>
      <vt:lpstr>Usuarios_Municipios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HUMBERTO MARIN POSADA</dc:creator>
  <cp:lastModifiedBy>JORGE HUMBERTO MARIN POSADA</cp:lastModifiedBy>
  <dcterms:created xsi:type="dcterms:W3CDTF">2022-08-04T14:20:31Z</dcterms:created>
  <dcterms:modified xsi:type="dcterms:W3CDTF">2023-02-23T18:08:00Z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2022-08-04T14:20:31Z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1d06be94-e012-4b3b-8eb2-255b2fcb2ca3</vt:lpwstr>
  </property>
  <property fmtid="{D5CDD505-2E9C-101B-9397-08002B2CF9AE}" pid="8" name="MSIP_Label_666bb131-2344-48ed-84db-fe1e84a9fae2_ContentBits">
    <vt:lpwstr>0</vt:lpwstr>
  </property>
</Properties>
</file>