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melisa_restrepo_epm_com_co/Documents/PROYECTOS/PROYECTOS INFRAESTRUCTURA/INTERRUPCIONES/SANTA GEMA/"/>
    </mc:Choice>
  </mc:AlternateContent>
  <xr:revisionPtr revIDLastSave="0" documentId="13_ncr:1_{799D625B-3125-4862-91C3-1056EFDAE6FB}" xr6:coauthVersionLast="47" xr6:coauthVersionMax="47" xr10:uidLastSave="{00000000-0000-0000-0000-000000000000}"/>
  <bookViews>
    <workbookView xWindow="-120" yWindow="-120" windowWidth="20730" windowHeight="11160" xr2:uid="{0B81745A-BF08-4934-867E-370A3AEE0D9E}"/>
  </bookViews>
  <sheets>
    <sheet name="Horarios_Circuitos" sheetId="1" r:id="rId1"/>
    <sheet name="Barrios_Circuitos" sheetId="3" r:id="rId2"/>
    <sheet name="Rangos_Circuitos" sheetId="4" r:id="rId3"/>
    <sheet name="Usuarios_Municipios" sheetId="5" r:id="rId4"/>
  </sheets>
  <externalReferences>
    <externalReference r:id="rId5"/>
  </externalReferences>
  <definedNames>
    <definedName name="_xlnm._FilterDatabase" localSheetId="1" hidden="1">Barrios_Circuitos!$A$1:$I$9</definedName>
    <definedName name="_xlnm._FilterDatabase" localSheetId="0" hidden="1">Horarios_Circuitos!$A$1:$G$3</definedName>
    <definedName name="_xlnm._FilterDatabase" localSheetId="2" hidden="1">Rangos_Circuitos!$A$1:$B$8</definedName>
    <definedName name="EVALUACION">[1]Listas!$K$3:$K$8</definedName>
    <definedName name="EXPLICACIONCOMERCIAL">[1]Listas!$E$3:$E$6</definedName>
    <definedName name="Lun">#REF!</definedName>
    <definedName name="Mart">#REF!</definedName>
    <definedName name="MEDIOS">[1]Listas!$J$3:$J$7</definedName>
    <definedName name="MOTIVOSUSPENSION">[1]Listas!$D$3:$D$50</definedName>
    <definedName name="MUNICIPIO">[1]Listas!$B$3:$B$14</definedName>
    <definedName name="OPERADOR">[1]Listas!$L$3:$L$21</definedName>
    <definedName name="RANGO">[1]Listas!$H$3:$H$8</definedName>
    <definedName name="VALIDACION">[1]Listas!$I$3:$I$5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B10" i="1"/>
  <c r="F2" i="3"/>
  <c r="D9" i="3" l="1"/>
  <c r="E9" i="3"/>
  <c r="G9" i="3"/>
  <c r="H9" i="3"/>
  <c r="I9" i="3"/>
  <c r="F9" i="3"/>
  <c r="I2" i="3" l="1"/>
  <c r="I3" i="3"/>
  <c r="I4" i="3"/>
  <c r="I5" i="3"/>
  <c r="I7" i="3"/>
  <c r="I8" i="3"/>
  <c r="G3" i="3"/>
  <c r="G4" i="3"/>
  <c r="G5" i="3"/>
  <c r="G7" i="3"/>
  <c r="G8" i="3"/>
  <c r="H8" i="3"/>
  <c r="H7" i="3"/>
  <c r="H5" i="3"/>
  <c r="H4" i="3"/>
  <c r="H3" i="3"/>
  <c r="F8" i="3"/>
  <c r="F7" i="3"/>
  <c r="F5" i="3"/>
  <c r="F4" i="3"/>
  <c r="F3" i="3"/>
  <c r="E8" i="3"/>
  <c r="E7" i="3"/>
  <c r="E5" i="3"/>
  <c r="E4" i="3"/>
  <c r="E3" i="3"/>
  <c r="H2" i="3"/>
  <c r="G2" i="3"/>
  <c r="E2" i="3"/>
  <c r="D8" i="3"/>
  <c r="D7" i="3"/>
  <c r="D4" i="3"/>
  <c r="D3" i="3"/>
  <c r="D2" i="3"/>
</calcChain>
</file>

<file path=xl/sharedStrings.xml><?xml version="1.0" encoding="utf-8"?>
<sst xmlns="http://schemas.openxmlformats.org/spreadsheetml/2006/main" count="87" uniqueCount="50">
  <si>
    <t>CIRCUITO</t>
  </si>
  <si>
    <t>MUNICIPIO</t>
  </si>
  <si>
    <t>HORAS</t>
  </si>
  <si>
    <t>CIERRE</t>
  </si>
  <si>
    <t>APERTURA</t>
  </si>
  <si>
    <t>MEDELLIN</t>
  </si>
  <si>
    <t>ITAGUI</t>
  </si>
  <si>
    <t>BELENCITO</t>
  </si>
  <si>
    <t>EL RINCON</t>
  </si>
  <si>
    <t>EL RODEO</t>
  </si>
  <si>
    <t>BARRIOS</t>
  </si>
  <si>
    <t>El Rincón; La Colina; La Hondonada</t>
  </si>
  <si>
    <t>Colinas del Sur; Santa Maria 3</t>
  </si>
  <si>
    <t>El Rincón; La Mota; El Rodeo; La Colina; La Hondonada; Diego Echavarría; La Loma de Los Bernal; Parque Juan Pablo II</t>
  </si>
  <si>
    <t>RANGOS</t>
  </si>
  <si>
    <t>Belencito</t>
  </si>
  <si>
    <t>El Rincón</t>
  </si>
  <si>
    <t>El Rodeo</t>
  </si>
  <si>
    <t>ALTAVISTA SUR Y CENTRO</t>
  </si>
  <si>
    <t>Altavista Sur y Centro</t>
  </si>
  <si>
    <t>INTERRUPCION HIDRO</t>
  </si>
  <si>
    <t>TOTAL</t>
  </si>
  <si>
    <t>Santa Rosa De Lima; Juan XXIII - La Quiebra; Calasanz Parte Alta; Nuevos Conquistadores; El Salado; Campo Alegre; Santa Monica; Betania; Las Independencias; Belencito; Antonio Nariño; El Socorro; La Pradera; Santa Teresita; San Javier No. 1; Veinte de Julio; San Javier No. 2; Barrio Cristóbal; Las Mercedes; Simón Bolívar</t>
  </si>
  <si>
    <t>Las Mercedes; Belén; Los Alpes; Altavista; La Palma; Las Violetas; La Loma De Los Bernal; Granada; Altavista; La Gloria; San Bernardo; La Palma; Las Playas; Diego Echavarría; Belén; El Rincón.</t>
  </si>
  <si>
    <t>Etiquetas de fila</t>
  </si>
  <si>
    <t>Total general</t>
  </si>
  <si>
    <t>Municipio Medellín: De Calle 11C Sur hasta calle 9 Sur entre carrera 54B y carrera 61; De Calle 9B Sur hasta calle 4 Sur entre carrera 79 y carrera 83; De Calle 9B Sur hasta calle 6C Sur entre carrera 82B y carrera 84; De Calle 4 Sur entre carrera 80 y carrera 81B; De Calle 5 Sur hasta calle 1 Sur  entre carrera 83 y carrera 84.</t>
  </si>
  <si>
    <t>Municipio Medellín: De Calle 29 a CL 27 entre carrera 76 y carrera 81; De Calle 27A hasta calle 20A entre carrera 75 y carrera 83; De Calle CL 20A hasta calle 4E entre carrera 76 y carrera 84F; De Calle 8 a CL 22 entre carrera 72 y carrera 76; De Calle 24 hasta calle 27A entre carrera 75 y carrera 76; CL 25 hasta calle 30 entre carrera 76 y carrera 81; De Calle 19B hasta calle 27 entre carrera 81 y carrera 83B; De  CL 18 hasta calle 20 entre carrera 84F y carrera 89; De Calle 14B hasta calle 18 entre carrera 90 y carrera 93A; De Calle 20A hasta calle 26 entre carrera 84 y carrera 84BC; De Calle 26 hasta calle 26B entre carrera 83B y carrera 84; De Calle 26B hasta calle 32 entre carrera 81 y carrera 87; De Calle 32 hasta calle 32C entre carrera 83 y carrera 87A; De Calle 30 hasta calle 31 entre carrera 87C y carrera 89D; De Calle 31D hasta calle 31E entre carrera 87A y carrera 89D; De Calle 31B hasta calle 31CB entre carrera 89DD y carrera 89EE; De Calle 27 hasta calle 28 entre carrera 87B y carrera 89D.</t>
  </si>
  <si>
    <t>Municipio Medellín: De Calle 33 hasta calle 35 entre carrera 84 y carrera 87; De Calle 34C hasta calle 35 entre carrera 87A y carrera 89; De Calle 34B hasta calle 35 entre carrera 89 y carrera 92; De Calle 34B hasta calle 34C entre carrera 92A y carrera 93B; De Calle 35 hasta calle 38 entre carrera 84B y carrera 102;  De Calle 37 hasta calle 39 entre carrera 103 y carrera 106; De Calle 38 hasta calle 39 entre carrera 92 y carrera 94; De Calle 35D hasta calle 39D entre carrera 106 y carrera 109; De Calle 40 hasta calle 49AA entre carrera 101 y carrera 102C; De Calle 40 hasta calle 43 entre carrera 101A y carrera 108; De Calle 43 hasta calle 45AA entre carrera 103 y carrera 116; De Calle 48A hasta calle 48DD entre carrera 94 y carrera 99C.</t>
  </si>
  <si>
    <t>Municipio Medellín: De Calle 15B Sur hasta calle  9 Sur entre carrera 52 y carrera 55; De Calle 9 Sur entre carrera 55 y carrera 70; De Calle 9 Sur entre carrera 55 y carrera 70; CL 5 Sur hasta calle 3 Sur entre carrera 81A y carrera 75DA; De Calle 3 Sur hasta calle 2 Sur entre carrera 79 y carrera 79C; De Calle 3A Sur hasta calle 2 Sur entre carrera 79 y carrera 75DA; De carrera 75DA hasta carrera 82 entre calle 2 Sur y calle 1; De Calle 1 a CL 2B entre carrera 75CC y carrera 82; De Calle 2B hasta calle 4 entre carrera 75D y carrera 81; De Calle 4 hasta calle 4F entre carrera 78BB y carrera 80; De Calle 3A hasta calle 6 entre carrera 75D y carrera 76A; CL 1 Sur hasta calle 5 entre carrera 75BA y carrera 75D.
Municipio Itagüí: De carrera 55 hasta carrera 58 entre calle 78 y calle 86A.</t>
  </si>
  <si>
    <t>AMERICA</t>
  </si>
  <si>
    <t>CORAZON</t>
  </si>
  <si>
    <t>CORAZON ALTO</t>
  </si>
  <si>
    <t>Domingo 21</t>
  </si>
  <si>
    <t>Lunes 22</t>
  </si>
  <si>
    <t>Santa Rosa De Lima; Calasanz Parte Alta; Campo Alegre; La América; La Pradera; Los Alcázares; Santa Lucia; La Floresta; El Velódromo; Lorena; La Castellana; Laureles; Las Acacias; Simón Bolívar; El Nogal - Los Almendros; Miravalle; Belén; Nueva Villa De Aburra; Los Pinos;  El Danubio; Santa Monica; Barrio Cristóbal; Santa Teresita; San Javier No. 1; Veinte De Julio; San Javier No. 2.</t>
  </si>
  <si>
    <t>Betania; El Corazón; Belencito; Nuevos Conquistadores; Las Independencias; Veinte De Julio.</t>
  </si>
  <si>
    <t>El Corazón; Nuevos Conquistadores; Las Independencias; El Salado; Eduardo Santos (San Cristóbal); Antonio Nariño; Veinte De Julio.</t>
  </si>
  <si>
    <t>América</t>
  </si>
  <si>
    <t>Corazón</t>
  </si>
  <si>
    <t>Corazón Alto</t>
  </si>
  <si>
    <t>Municipio Medellín: De Calle 30 hasta calle 32 entre carrera 78 y carrera 81; De Calle 32 hasta calle 32EE entre carrera 76 y carrera 83; De Calle 32EE hasta calle 35 entre carrera 76 y carrera 84; De Calle 36 hasta calle 38 entre carrera 76 y carrera 86; De Calle 38A hasta calle 44 entre carrera 75 y carrera 80; De Calle 40 hasta calle 44 entre carrera 80 y carrera 81; De Calle 44 hasta calle 47D entre carrera 75 y carrera 80; De Calle 35 hasta calle 44 entre carrera 81 y 86; De Calle 39 hasta calle 42C entre carrera 86A y carrera 94; De Calle 44 hasta calle 47DD entre carrera 81 y carrera 90; De Calle 44 hasta calle 44C entre carrera 90A y carrera 94; De Calle 40 hasta calle 48 entre carrera 94 y carrera 100C; De Calle  47A hasta calle 48E entre carrera 89A y carrera 93A; De Calle  47DD hasta calle 49E entre carrera 82 y carrera 93; De Calle 45 hasta calle 47D  entre carrera 80 y carrera 87B.</t>
  </si>
  <si>
    <t>Municipio Medellín: De Calle 33A hasta calle 34B entre carrera 93 y carrera 110A; De Calle 34B hasta calle 36 entre carrera 96 y carrera 112B; De Calle 34DD hasta calle 39BC entre carrera 112B y carrera 116.</t>
  </si>
  <si>
    <t>Municipio Medellín: De Calle 34A hasta calle 34CC entre carrera 113D y carrera 119A; De Calle 34B hasta calle 39BB entre carrera 115 y carrera 119; De Calle 39BB hasta calle 40 entre carrera 115C y carrera 120D; De Calle 40 hasta calle 43D entre carrera 117 y carrera 120EE.</t>
  </si>
  <si>
    <t>INSTALACIONES</t>
  </si>
  <si>
    <t>ANA DIAZ</t>
  </si>
  <si>
    <t>Ana Díaz</t>
  </si>
  <si>
    <t>Municipio Medellín: De Calle 34AC hasta calle 34C entre carrera 125 y carrera 133.</t>
  </si>
  <si>
    <t>Nuevos Conquistadores.</t>
  </si>
  <si>
    <t>Suma de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</si>
</sst>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/>
    <xf numFmtId="20" fontId="2" fillId="0" borderId="1" xfId="0" applyNumberFormat="1" applyFont="1" applyFill="1" applyBorder="1"/>
    <xf numFmtId="20" fontId="3" fillId="0" borderId="1" xfId="0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20" fontId="4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3" fontId="2" fillId="0" borderId="1" xfId="0" applyNumberFormat="1" applyFont="1" applyFill="1" applyBorder="1"/>
    <xf numFmtId="0" fontId="3" fillId="4" borderId="1" xfId="0" applyFont="1" applyFill="1" applyBorder="1"/>
    <xf numFmtId="0" fontId="0" fillId="2" borderId="1" xfId="0" applyFill="1" applyBorder="1" applyAlignment="1">
      <alignment horizontal="center"/>
    </xf>
    <xf numFmtId="3" fontId="6" fillId="5" borderId="1" xfId="0" applyNumberFormat="1" applyFont="1" applyFill="1" applyBorder="1"/>
    <xf numFmtId="3" fontId="2" fillId="0" borderId="1" xfId="0" applyNumberFormat="1" applyFont="1" applyFill="1" applyBorder="1" applyAlignment="1">
      <alignment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0" fontId="1" fillId="3" borderId="1" xfId="1" applyFill="1" applyBorder="1" applyAlignment="1">
      <alignment horizontal="center"/>
    </xf>
    <xf numFmtId="3" fontId="4" fillId="0" borderId="1" xfId="1" applyNumberFormat="1" applyFont="1" applyBorder="1" applyAlignment="1">
      <alignment horizontal="left" vertical="center"/>
    </xf>
    <xf numFmtId="20" fontId="4" fillId="0" borderId="2" xfId="1" applyNumberFormat="1" applyFont="1" applyBorder="1" applyAlignment="1">
      <alignment horizontal="right" vertical="center"/>
    </xf>
    <xf numFmtId="20" fontId="4" fillId="0" borderId="3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D0668927-6682-41EC-A74D-FCCAC6D92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rge\GPI\Herramienta%20P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VR"/>
      <sheetName val="Registros"/>
      <sheetName val="Aprobacion"/>
      <sheetName val="Listas"/>
      <sheetName val="Validacion"/>
      <sheetName val="Rangos"/>
    </sheetNames>
    <sheetDataSet>
      <sheetData sheetId="0"/>
      <sheetData sheetId="1"/>
      <sheetData sheetId="2"/>
      <sheetData sheetId="3"/>
      <sheetData sheetId="4">
        <row r="3">
          <cell r="A3" t="str">
            <v>Circuito total</v>
          </cell>
          <cell r="B3" t="str">
            <v xml:space="preserve">Barbosa </v>
          </cell>
          <cell r="D3" t="str">
            <v xml:space="preserve">Adecuación hidráulica VRP </v>
          </cell>
          <cell r="E3" t="str">
            <v>Daño</v>
          </cell>
          <cell r="H3" t="str">
            <v>CR</v>
          </cell>
          <cell r="I3" t="str">
            <v>Si</v>
          </cell>
          <cell r="J3" t="str">
            <v>Puerta a puerta</v>
          </cell>
          <cell r="K3" t="str">
            <v>Aprobada en fecha de solicitud</v>
          </cell>
          <cell r="L3" t="str">
            <v>Armando de Jesus Valencia Alvarez</v>
          </cell>
        </row>
        <row r="4">
          <cell r="B4" t="str">
            <v>Bello</v>
          </cell>
          <cell r="D4" t="str">
            <v>Cambio de hidrante</v>
          </cell>
          <cell r="E4" t="str">
            <v>Mantenimiento</v>
          </cell>
          <cell r="H4" t="str">
            <v>CL</v>
          </cell>
          <cell r="I4" t="str">
            <v>No</v>
          </cell>
          <cell r="J4" t="str">
            <v>Perifoneo</v>
          </cell>
          <cell r="K4" t="str">
            <v xml:space="preserve">Aprobación por parte de Jefatura </v>
          </cell>
          <cell r="L4" t="str">
            <v>Elkin de Jesus Maldonado Torres</v>
          </cell>
        </row>
        <row r="5">
          <cell r="B5" t="str">
            <v>Caldas</v>
          </cell>
          <cell r="D5" t="str">
            <v>Cambio de válvula</v>
          </cell>
          <cell r="E5" t="str">
            <v xml:space="preserve">Modernización </v>
          </cell>
          <cell r="H5" t="str">
            <v>TRAN</v>
          </cell>
          <cell r="I5" t="str">
            <v>N-A</v>
          </cell>
          <cell r="J5" t="str">
            <v>Volantes</v>
          </cell>
          <cell r="K5" t="str">
            <v>Aprobación por parte de Subgerencia SOMA</v>
          </cell>
          <cell r="L5" t="str">
            <v>John Jairo Mazo Valencia</v>
          </cell>
        </row>
        <row r="6">
          <cell r="B6" t="str">
            <v>Copacabana</v>
          </cell>
          <cell r="D6" t="str">
            <v>Daño</v>
          </cell>
          <cell r="E6" t="str">
            <v>Lavado de tanque</v>
          </cell>
          <cell r="H6" t="str">
            <v>DIAG</v>
          </cell>
          <cell r="J6" t="str">
            <v>IVR</v>
          </cell>
          <cell r="K6" t="str">
            <v>Aprobada en fecha sugerida por la UOIAS</v>
          </cell>
          <cell r="L6" t="str">
            <v>Jorge Humberto Marin Posada</v>
          </cell>
        </row>
        <row r="7">
          <cell r="B7" t="str">
            <v>El Retiro</v>
          </cell>
          <cell r="D7" t="str">
            <v>Empalme de conducción</v>
          </cell>
          <cell r="H7" t="str">
            <v>CIRC</v>
          </cell>
          <cell r="J7" t="str">
            <v>Plan medios</v>
          </cell>
          <cell r="K7" t="str">
            <v>Aprobación en proceso, reprogramar en fecha sugerida</v>
          </cell>
          <cell r="L7" t="str">
            <v>Nelson Orlando Santamaría Zuluaga</v>
          </cell>
        </row>
        <row r="8">
          <cell r="B8" t="str">
            <v>Envigado</v>
          </cell>
          <cell r="D8" t="str">
            <v xml:space="preserve">Empalme de red nueva a red existente </v>
          </cell>
          <cell r="H8" t="str">
            <v>AVDA</v>
          </cell>
          <cell r="K8" t="str">
            <v>No aprobada</v>
          </cell>
          <cell r="L8" t="str">
            <v>Carmen Emilia Bedoya</v>
          </cell>
        </row>
        <row r="9">
          <cell r="B9" t="str">
            <v>Girardota</v>
          </cell>
          <cell r="D9" t="str">
            <v>Inspección aducción</v>
          </cell>
          <cell r="L9" t="str">
            <v>Julio César Rúa Arango</v>
          </cell>
        </row>
        <row r="10">
          <cell r="B10" t="str">
            <v>Itagüí</v>
          </cell>
          <cell r="D10" t="str">
            <v>Inspección infraestructura</v>
          </cell>
          <cell r="L10" t="str">
            <v>Yaneth Moreno Vélez</v>
          </cell>
        </row>
        <row r="11">
          <cell r="B11" t="str">
            <v>La Estrella</v>
          </cell>
          <cell r="D11" t="str">
            <v>Inspección interna de tanque</v>
          </cell>
          <cell r="L11" t="str">
            <v>Lina Acevedo</v>
          </cell>
        </row>
        <row r="12">
          <cell r="B12" t="str">
            <v>Medellín</v>
          </cell>
          <cell r="D12" t="str">
            <v xml:space="preserve">Instalación red nueva </v>
          </cell>
        </row>
        <row r="13">
          <cell r="B13" t="str">
            <v>Rionegro</v>
          </cell>
          <cell r="D13" t="str">
            <v>Instalación VRP</v>
          </cell>
        </row>
        <row r="14">
          <cell r="B14" t="str">
            <v>Sabaneta</v>
          </cell>
          <cell r="D14" t="str">
            <v>Instalar Accesorio</v>
          </cell>
        </row>
        <row r="15">
          <cell r="D15" t="str">
            <v>Instalar descargue</v>
          </cell>
        </row>
        <row r="16">
          <cell r="D16" t="str">
            <v xml:space="preserve">Instalar escaleras internas en tanques </v>
          </cell>
        </row>
        <row r="17">
          <cell r="D17" t="str">
            <v xml:space="preserve">Instalar hidrante </v>
          </cell>
        </row>
        <row r="18">
          <cell r="D18" t="str">
            <v xml:space="preserve">Instalar macromedidor </v>
          </cell>
        </row>
        <row r="19">
          <cell r="D19" t="str">
            <v>Instalar rebose</v>
          </cell>
        </row>
        <row r="20">
          <cell r="D20" t="str">
            <v xml:space="preserve">Instalar válvula </v>
          </cell>
        </row>
        <row r="21">
          <cell r="D21" t="str">
            <v xml:space="preserve">Intercalar válvula </v>
          </cell>
        </row>
        <row r="22">
          <cell r="D22" t="str">
            <v xml:space="preserve">Interrupción circuito de energía </v>
          </cell>
        </row>
        <row r="23">
          <cell r="D23" t="str">
            <v xml:space="preserve">Lavado de red </v>
          </cell>
        </row>
        <row r="24">
          <cell r="D24" t="str">
            <v>Lavado de tanque</v>
          </cell>
        </row>
        <row r="25">
          <cell r="D25" t="str">
            <v>Mantenimiento bombeo</v>
          </cell>
        </row>
        <row r="26">
          <cell r="D26" t="str">
            <v>Mantenimiento conducción</v>
          </cell>
        </row>
        <row r="27">
          <cell r="D27" t="str">
            <v xml:space="preserve">Mantenimiento ERP </v>
          </cell>
        </row>
        <row r="28">
          <cell r="D28" t="str">
            <v>Mantenimiento planta potabilización</v>
          </cell>
        </row>
        <row r="29">
          <cell r="D29" t="str">
            <v>Mantenimiento tanque</v>
          </cell>
        </row>
        <row r="30">
          <cell r="D30" t="str">
            <v>Mantenimiento subestación energía</v>
          </cell>
        </row>
        <row r="31">
          <cell r="D31" t="str">
            <v>Mantenimiento válvula</v>
          </cell>
        </row>
        <row r="32">
          <cell r="D32" t="str">
            <v>Preaislada</v>
          </cell>
        </row>
        <row r="33">
          <cell r="D33" t="str">
            <v>Proyecto DPR</v>
          </cell>
        </row>
        <row r="34">
          <cell r="D34" t="str">
            <v xml:space="preserve">Pruebas de estanquidad </v>
          </cell>
        </row>
        <row r="35">
          <cell r="D35" t="str">
            <v xml:space="preserve">Pruebas hidrostáticas </v>
          </cell>
        </row>
        <row r="36">
          <cell r="D36" t="str">
            <v xml:space="preserve">Renovación de red existente </v>
          </cell>
        </row>
        <row r="37">
          <cell r="D37" t="str">
            <v xml:space="preserve">Reparación de red existente </v>
          </cell>
        </row>
        <row r="38">
          <cell r="D38" t="str">
            <v>Reparación del tanque</v>
          </cell>
        </row>
        <row r="39">
          <cell r="D39" t="str">
            <v>Reparación fuga red primaria</v>
          </cell>
        </row>
        <row r="40">
          <cell r="D40" t="str">
            <v>Retirar Accesorio</v>
          </cell>
        </row>
        <row r="41">
          <cell r="D41" t="str">
            <v>Retirar acometida</v>
          </cell>
        </row>
        <row r="42">
          <cell r="D42" t="str">
            <v xml:space="preserve">Retirar hidrante </v>
          </cell>
        </row>
        <row r="43">
          <cell r="D43" t="str">
            <v xml:space="preserve">Retirar válvula </v>
          </cell>
        </row>
        <row r="44">
          <cell r="D44" t="str">
            <v>Retiro Tee red fuera de servicio</v>
          </cell>
        </row>
        <row r="45">
          <cell r="D45" t="str">
            <v xml:space="preserve">Reubicación de hidrante </v>
          </cell>
        </row>
        <row r="46">
          <cell r="D46" t="str">
            <v xml:space="preserve">Reubicación de válvula </v>
          </cell>
        </row>
        <row r="47">
          <cell r="D47" t="str">
            <v xml:space="preserve">Sectorización hidráulica </v>
          </cell>
        </row>
        <row r="48">
          <cell r="D48" t="str">
            <v>Taponar red existente</v>
          </cell>
        </row>
        <row r="49">
          <cell r="D49" t="str">
            <v>Traslado acometida</v>
          </cell>
        </row>
        <row r="50">
          <cell r="D50" t="str">
            <v>Traslado red</v>
          </cell>
        </row>
      </sheetData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GE HUMBERTO MARIN POSADA" refreshedDate="45050.464429282409" createdVersion="8" refreshedVersion="8" minRefreshableVersion="3" recordCount="9" xr:uid="{6E72C33A-F5B7-42D7-8021-F1A13FD16D04}">
  <cacheSource type="worksheet">
    <worksheetSource ref="C1:D10" sheet="Barrios_Circuitos"/>
  </cacheSource>
  <cacheFields count="2">
    <cacheField name="MUNICIPIO" numFmtId="0">
      <sharedItems count="2">
        <s v="MEDELLIN"/>
        <s v="ITAGUI"/>
      </sharedItems>
    </cacheField>
    <cacheField name="INSTALACIONES" numFmtId="3">
      <sharedItems containsSemiMixedTypes="0" containsString="0" containsNumber="1" containsInteger="1" minValue="463" maxValue="514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42404"/>
  </r>
  <r>
    <x v="0"/>
    <n v="28271"/>
  </r>
  <r>
    <x v="0"/>
    <n v="8998"/>
  </r>
  <r>
    <x v="1"/>
    <n v="4843"/>
  </r>
  <r>
    <x v="0"/>
    <n v="18624"/>
  </r>
  <r>
    <x v="0"/>
    <n v="51412"/>
  </r>
  <r>
    <x v="0"/>
    <n v="7730"/>
  </r>
  <r>
    <x v="0"/>
    <n v="7529"/>
  </r>
  <r>
    <x v="0"/>
    <n v="4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68077C-061C-4C9A-A07C-1EC07E8658B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:B4" firstHeaderRow="1" firstDataRow="1" firstDataCol="1"/>
  <pivotFields count="2">
    <pivotField axis="axisRow" showAll="0">
      <items count="3">
        <item x="1"/>
        <item x="0"/>
        <item t="default"/>
      </items>
    </pivotField>
    <pivotField dataField="1" numFmtId="3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INSTALACIONES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1FF9-46C3-4B96-A3B5-B1D04BC6F70B}">
  <dimension ref="A1:H10"/>
  <sheetViews>
    <sheetView tabSelected="1" zoomScale="110" zoomScaleNormal="110" workbookViewId="0">
      <selection activeCell="G8" sqref="G8"/>
    </sheetView>
  </sheetViews>
  <sheetFormatPr baseColWidth="10" defaultRowHeight="15" x14ac:dyDescent="0.25"/>
  <cols>
    <col min="1" max="1" width="25.7109375" bestFit="1" customWidth="1"/>
    <col min="2" max="2" width="15" bestFit="1" customWidth="1"/>
    <col min="3" max="3" width="7.5703125" bestFit="1" customWidth="1"/>
    <col min="4" max="4" width="12.140625" bestFit="1" customWidth="1"/>
    <col min="5" max="5" width="6.5703125" bestFit="1" customWidth="1"/>
    <col min="6" max="6" width="12.5703125" customWidth="1"/>
    <col min="7" max="7" width="6.5703125" bestFit="1" customWidth="1"/>
    <col min="8" max="8" width="22.42578125" style="17" hidden="1" customWidth="1"/>
  </cols>
  <sheetData>
    <row r="1" spans="1:8" ht="15.75" x14ac:dyDescent="0.25">
      <c r="A1" s="4" t="s">
        <v>0</v>
      </c>
      <c r="B1" s="21" t="s">
        <v>44</v>
      </c>
      <c r="C1" s="4" t="s">
        <v>2</v>
      </c>
      <c r="D1" s="38" t="s">
        <v>3</v>
      </c>
      <c r="E1" s="38"/>
      <c r="F1" s="38" t="s">
        <v>4</v>
      </c>
      <c r="G1" s="38"/>
      <c r="H1" s="14" t="s">
        <v>20</v>
      </c>
    </row>
    <row r="2" spans="1:8" ht="15.75" x14ac:dyDescent="0.25">
      <c r="A2" s="8" t="s">
        <v>8</v>
      </c>
      <c r="B2" s="19">
        <v>8998</v>
      </c>
      <c r="C2" s="9">
        <v>20</v>
      </c>
      <c r="D2" s="6" t="s">
        <v>33</v>
      </c>
      <c r="E2" s="6">
        <v>0.25</v>
      </c>
      <c r="F2" s="6" t="s">
        <v>34</v>
      </c>
      <c r="G2" s="7">
        <v>8.3333333333333329E-2</v>
      </c>
      <c r="H2" s="16"/>
    </row>
    <row r="3" spans="1:8" ht="15.75" x14ac:dyDescent="0.25">
      <c r="A3" s="8" t="s">
        <v>32</v>
      </c>
      <c r="B3" s="23">
        <v>7529</v>
      </c>
      <c r="C3" s="9">
        <v>14</v>
      </c>
      <c r="D3" s="6" t="s">
        <v>33</v>
      </c>
      <c r="E3" s="6">
        <v>0.33333333333333331</v>
      </c>
      <c r="F3" s="6" t="s">
        <v>33</v>
      </c>
      <c r="G3" s="7">
        <v>0.91666666666666663</v>
      </c>
      <c r="H3" s="16"/>
    </row>
    <row r="4" spans="1:8" ht="15.75" x14ac:dyDescent="0.25">
      <c r="A4" s="5" t="s">
        <v>9</v>
      </c>
      <c r="B4" s="19">
        <v>23467</v>
      </c>
      <c r="C4" s="9">
        <v>18</v>
      </c>
      <c r="D4" s="6" t="s">
        <v>33</v>
      </c>
      <c r="E4" s="6">
        <v>0.33333333333333331</v>
      </c>
      <c r="F4" s="6" t="s">
        <v>34</v>
      </c>
      <c r="G4" s="7">
        <v>8.3333333333333329E-2</v>
      </c>
      <c r="H4" s="16"/>
    </row>
    <row r="5" spans="1:8" ht="15.75" x14ac:dyDescent="0.25">
      <c r="A5" s="5" t="s">
        <v>18</v>
      </c>
      <c r="B5" s="19">
        <v>42404</v>
      </c>
      <c r="C5" s="9">
        <v>18</v>
      </c>
      <c r="D5" s="6" t="s">
        <v>33</v>
      </c>
      <c r="E5" s="6">
        <v>0.41666666666666669</v>
      </c>
      <c r="F5" s="6" t="s">
        <v>34</v>
      </c>
      <c r="G5" s="7">
        <v>0.16666666666666666</v>
      </c>
      <c r="H5" s="16"/>
    </row>
    <row r="6" spans="1:8" ht="15.75" x14ac:dyDescent="0.25">
      <c r="A6" s="8" t="s">
        <v>31</v>
      </c>
      <c r="B6" s="23">
        <v>7730</v>
      </c>
      <c r="C6" s="9">
        <v>14</v>
      </c>
      <c r="D6" s="6" t="s">
        <v>33</v>
      </c>
      <c r="E6" s="6">
        <v>0.41666666666666669</v>
      </c>
      <c r="F6" s="6" t="s">
        <v>34</v>
      </c>
      <c r="G6" s="7">
        <v>1</v>
      </c>
      <c r="H6" s="16"/>
    </row>
    <row r="7" spans="1:8" ht="15.75" x14ac:dyDescent="0.25">
      <c r="A7" s="8" t="s">
        <v>30</v>
      </c>
      <c r="B7" s="23">
        <v>51412</v>
      </c>
      <c r="C7" s="9">
        <v>12</v>
      </c>
      <c r="D7" s="6" t="s">
        <v>33</v>
      </c>
      <c r="E7" s="6">
        <v>0.5</v>
      </c>
      <c r="F7" s="6" t="s">
        <v>34</v>
      </c>
      <c r="G7" s="7">
        <v>1</v>
      </c>
      <c r="H7" s="16"/>
    </row>
    <row r="8" spans="1:8" ht="15.75" x14ac:dyDescent="0.25">
      <c r="A8" s="5" t="s">
        <v>7</v>
      </c>
      <c r="B8" s="19">
        <v>28271</v>
      </c>
      <c r="C8" s="9">
        <v>16</v>
      </c>
      <c r="D8" s="6" t="s">
        <v>33</v>
      </c>
      <c r="E8" s="6">
        <v>0.5</v>
      </c>
      <c r="F8" s="6" t="s">
        <v>34</v>
      </c>
      <c r="G8" s="7">
        <v>0.16666666666666666</v>
      </c>
      <c r="H8" s="16"/>
    </row>
    <row r="9" spans="1:8" ht="15.75" x14ac:dyDescent="0.25">
      <c r="A9" s="8" t="s">
        <v>45</v>
      </c>
      <c r="B9" s="23">
        <v>463</v>
      </c>
      <c r="C9" s="9">
        <v>6</v>
      </c>
      <c r="D9" s="6" t="s">
        <v>33</v>
      </c>
      <c r="E9" s="6">
        <v>0.58333333333333337</v>
      </c>
      <c r="F9" s="6" t="s">
        <v>33</v>
      </c>
      <c r="G9" s="7">
        <v>0.83333333333333337</v>
      </c>
      <c r="H9" s="36"/>
    </row>
    <row r="10" spans="1:8" ht="15.75" x14ac:dyDescent="0.25">
      <c r="A10" s="20" t="s">
        <v>21</v>
      </c>
      <c r="B10" s="22">
        <f>SUM(B2:B9)</f>
        <v>170274</v>
      </c>
    </row>
  </sheetData>
  <sortState xmlns:xlrd2="http://schemas.microsoft.com/office/spreadsheetml/2017/richdata2" ref="A2:G9">
    <sortCondition ref="D2:D9"/>
    <sortCondition ref="E2:E9"/>
    <sortCondition ref="A2:A9"/>
  </sortState>
  <mergeCells count="2">
    <mergeCell ref="D1:E1"/>
    <mergeCell ref="F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AE53-A4FC-40C9-8438-6EEC20EEE943}">
  <dimension ref="A1:I10"/>
  <sheetViews>
    <sheetView zoomScaleNormal="100" workbookViewId="0">
      <selection activeCell="I11" sqref="I11"/>
    </sheetView>
  </sheetViews>
  <sheetFormatPr baseColWidth="10" defaultRowHeight="15" x14ac:dyDescent="0.25"/>
  <cols>
    <col min="1" max="1" width="23.7109375" bestFit="1" customWidth="1"/>
    <col min="2" max="2" width="83.7109375" customWidth="1"/>
    <col min="3" max="3" width="11.7109375" bestFit="1" customWidth="1"/>
    <col min="4" max="4" width="18" customWidth="1"/>
    <col min="5" max="5" width="9" customWidth="1"/>
    <col min="6" max="6" width="11.42578125" bestFit="1" customWidth="1"/>
    <col min="7" max="7" width="5.5703125" bestFit="1" customWidth="1"/>
    <col min="9" max="9" width="11.7109375" bestFit="1" customWidth="1"/>
  </cols>
  <sheetData>
    <row r="1" spans="1:9" x14ac:dyDescent="0.25">
      <c r="A1" s="10" t="s">
        <v>0</v>
      </c>
      <c r="B1" s="10" t="s">
        <v>10</v>
      </c>
      <c r="C1" s="10" t="s">
        <v>1</v>
      </c>
      <c r="D1" s="10" t="s">
        <v>44</v>
      </c>
      <c r="E1" s="10" t="s">
        <v>2</v>
      </c>
      <c r="F1" s="41" t="s">
        <v>3</v>
      </c>
      <c r="G1" s="41"/>
      <c r="H1" s="41" t="s">
        <v>4</v>
      </c>
      <c r="I1" s="41"/>
    </row>
    <row r="2" spans="1:9" ht="45" x14ac:dyDescent="0.25">
      <c r="A2" s="15" t="s">
        <v>18</v>
      </c>
      <c r="B2" s="13" t="s">
        <v>23</v>
      </c>
      <c r="C2" s="12" t="s">
        <v>5</v>
      </c>
      <c r="D2" s="26">
        <f>VLOOKUP($A$2,Horarios_Circuitos!$A$2:$G$8,2,0)</f>
        <v>42404</v>
      </c>
      <c r="E2" s="24">
        <f>VLOOKUP($A$2,Horarios_Circuitos!$A$2:$G$8,3,0)</f>
        <v>18</v>
      </c>
      <c r="F2" s="25" t="str">
        <f>VLOOKUP($A$2,Horarios_Circuitos!$A$2:$G$8,4,0)</f>
        <v>Domingo 21</v>
      </c>
      <c r="G2" s="11">
        <f>VLOOKUP($A$2,Horarios_Circuitos!$A$2:$G$8,5,0)</f>
        <v>0.41666666666666669</v>
      </c>
      <c r="H2" s="25" t="str">
        <f>VLOOKUP($A$2,Horarios_Circuitos!$A$2:$G$8,6,0)</f>
        <v>Lunes 22</v>
      </c>
      <c r="I2" s="11">
        <f>VLOOKUP($A$2,Horarios_Circuitos!$A$2:$G$8,7,0)</f>
        <v>0.16666666666666666</v>
      </c>
    </row>
    <row r="3" spans="1:9" ht="60" x14ac:dyDescent="0.25">
      <c r="A3" s="15" t="s">
        <v>7</v>
      </c>
      <c r="B3" s="13" t="s">
        <v>22</v>
      </c>
      <c r="C3" s="12" t="s">
        <v>5</v>
      </c>
      <c r="D3" s="26">
        <f>VLOOKUP($A$3,Horarios_Circuitos!$A$2:$G$8,2,0)</f>
        <v>28271</v>
      </c>
      <c r="E3" s="18">
        <f>VLOOKUP($A$3,Horarios_Circuitos!$A$2:$G$8,3,0)</f>
        <v>16</v>
      </c>
      <c r="F3" s="25" t="str">
        <f>VLOOKUP($A$3,Horarios_Circuitos!$A$2:$G$8,4,0)</f>
        <v>Domingo 21</v>
      </c>
      <c r="G3" s="11">
        <f>VLOOKUP($A$3,Horarios_Circuitos!$A$2:$G$8,5,0)</f>
        <v>0.5</v>
      </c>
      <c r="H3" s="25" t="str">
        <f>VLOOKUP($A$3,Horarios_Circuitos!$A$2:$G$8,6,0)</f>
        <v>Lunes 22</v>
      </c>
      <c r="I3" s="11">
        <f>VLOOKUP($A$3,Horarios_Circuitos!$A$2:$G$8,7,0)</f>
        <v>0.16666666666666666</v>
      </c>
    </row>
    <row r="4" spans="1:9" x14ac:dyDescent="0.25">
      <c r="A4" s="15" t="s">
        <v>8</v>
      </c>
      <c r="B4" s="13" t="s">
        <v>11</v>
      </c>
      <c r="C4" s="12" t="s">
        <v>5</v>
      </c>
      <c r="D4" s="26">
        <f>VLOOKUP($A$4,Horarios_Circuitos!$A$2:$G$8,2,0)</f>
        <v>8998</v>
      </c>
      <c r="E4" s="24">
        <f>VLOOKUP($A$4,Horarios_Circuitos!$A$2:$G$8,3,0)</f>
        <v>20</v>
      </c>
      <c r="F4" s="25" t="str">
        <f>VLOOKUP($A$4,Horarios_Circuitos!$A$2:$G$8,4,0)</f>
        <v>Domingo 21</v>
      </c>
      <c r="G4" s="11">
        <f>VLOOKUP($A$4,Horarios_Circuitos!$A$2:$G$8,5,0)</f>
        <v>0.25</v>
      </c>
      <c r="H4" s="25" t="str">
        <f>VLOOKUP($A$4,Horarios_Circuitos!$A$2:$G$8,6,0)</f>
        <v>Lunes 22</v>
      </c>
      <c r="I4" s="11">
        <f>VLOOKUP($A$4,Horarios_Circuitos!$A$2:$G$8,7,0)</f>
        <v>8.3333333333333329E-2</v>
      </c>
    </row>
    <row r="5" spans="1:9" x14ac:dyDescent="0.25">
      <c r="A5" s="39" t="s">
        <v>9</v>
      </c>
      <c r="B5" s="13" t="s">
        <v>12</v>
      </c>
      <c r="C5" s="12" t="s">
        <v>6</v>
      </c>
      <c r="D5" s="27">
        <v>4843</v>
      </c>
      <c r="E5" s="40">
        <f>VLOOKUP($A$5,Horarios_Circuitos!$A$2:$G$8,3,0)</f>
        <v>18</v>
      </c>
      <c r="F5" s="42" t="str">
        <f>VLOOKUP($A$5,Horarios_Circuitos!$A$2:$G$8,4,0)</f>
        <v>Domingo 21</v>
      </c>
      <c r="G5" s="43">
        <f>VLOOKUP($A$5,Horarios_Circuitos!$A$2:$G$8,5,0)</f>
        <v>0.33333333333333331</v>
      </c>
      <c r="H5" s="42" t="str">
        <f>VLOOKUP($A$5,Horarios_Circuitos!$A$2:$G$8,6,0)</f>
        <v>Lunes 22</v>
      </c>
      <c r="I5" s="43">
        <f>VLOOKUP($A$5,Horarios_Circuitos!$A$2:$G$8,7,0)</f>
        <v>8.3333333333333329E-2</v>
      </c>
    </row>
    <row r="6" spans="1:9" ht="30" x14ac:dyDescent="0.25">
      <c r="A6" s="39"/>
      <c r="B6" s="13" t="s">
        <v>13</v>
      </c>
      <c r="C6" s="12" t="s">
        <v>5</v>
      </c>
      <c r="D6" s="27">
        <v>18624</v>
      </c>
      <c r="E6" s="40"/>
      <c r="F6" s="42"/>
      <c r="G6" s="44"/>
      <c r="H6" s="42"/>
      <c r="I6" s="44"/>
    </row>
    <row r="7" spans="1:9" ht="75" x14ac:dyDescent="0.25">
      <c r="A7" s="15" t="s">
        <v>30</v>
      </c>
      <c r="B7" s="13" t="s">
        <v>35</v>
      </c>
      <c r="C7" s="12" t="s">
        <v>5</v>
      </c>
      <c r="D7" s="26">
        <f>VLOOKUP($A$7,Horarios_Circuitos!$A$2:$G$8,2,0)</f>
        <v>51412</v>
      </c>
      <c r="E7" s="24">
        <f>VLOOKUP($A$7,Horarios_Circuitos!$A$2:$G$8,3,0)</f>
        <v>12</v>
      </c>
      <c r="F7" s="25" t="str">
        <f>VLOOKUP($A$7,Horarios_Circuitos!$A$2:$G$8,4,0)</f>
        <v>Domingo 21</v>
      </c>
      <c r="G7" s="11">
        <f>VLOOKUP($A$7,Horarios_Circuitos!$A$2:$G$8,5,0)</f>
        <v>0.5</v>
      </c>
      <c r="H7" s="25" t="str">
        <f>VLOOKUP($A$7,Horarios_Circuitos!$A$2:$G$8,6,0)</f>
        <v>Lunes 22</v>
      </c>
      <c r="I7" s="11">
        <f>VLOOKUP($A$7,Horarios_Circuitos!$A$2:$G$8,7,0)</f>
        <v>1</v>
      </c>
    </row>
    <row r="8" spans="1:9" ht="15" customHeight="1" x14ac:dyDescent="0.25">
      <c r="A8" s="15" t="s">
        <v>31</v>
      </c>
      <c r="B8" s="13" t="s">
        <v>36</v>
      </c>
      <c r="C8" s="12" t="s">
        <v>5</v>
      </c>
      <c r="D8" s="26">
        <f>VLOOKUP($A$8,Horarios_Circuitos!$A$2:$G$8,2,0)</f>
        <v>7730</v>
      </c>
      <c r="E8" s="24">
        <f>VLOOKUP($A$8,Horarios_Circuitos!$A$2:$G$8,3,0)</f>
        <v>14</v>
      </c>
      <c r="F8" s="25" t="str">
        <f>VLOOKUP($A$8,Horarios_Circuitos!$A$2:$G$8,4,0)</f>
        <v>Domingo 21</v>
      </c>
      <c r="G8" s="11">
        <f>VLOOKUP($A$8,Horarios_Circuitos!$A$2:$G$8,5,0)</f>
        <v>0.41666666666666669</v>
      </c>
      <c r="H8" s="25" t="str">
        <f>VLOOKUP($A$8,Horarios_Circuitos!$A$2:$G$8,6,0)</f>
        <v>Lunes 22</v>
      </c>
      <c r="I8" s="11">
        <f>VLOOKUP($A$8,Horarios_Circuitos!$A$2:$G$8,7,0)</f>
        <v>1</v>
      </c>
    </row>
    <row r="9" spans="1:9" ht="30" x14ac:dyDescent="0.25">
      <c r="A9" s="30" t="s">
        <v>32</v>
      </c>
      <c r="B9" s="13" t="s">
        <v>37</v>
      </c>
      <c r="C9" s="12" t="s">
        <v>5</v>
      </c>
      <c r="D9" s="26">
        <f>VLOOKUP($A$9,Horarios_Circuitos!$A$2:$G$8,2,0)</f>
        <v>7529</v>
      </c>
      <c r="E9" s="31">
        <f>VLOOKUP($A$9,Horarios_Circuitos!$A$2:$G$8,3,0)</f>
        <v>14</v>
      </c>
      <c r="F9" s="32" t="str">
        <f>VLOOKUP($A$8,Horarios_Circuitos!$A$2:$G$8,4,0)</f>
        <v>Domingo 21</v>
      </c>
      <c r="G9" s="11">
        <f>VLOOKUP($A$9,Horarios_Circuitos!$A$2:$G$8,5,0)</f>
        <v>0.33333333333333331</v>
      </c>
      <c r="H9" s="32" t="str">
        <f>VLOOKUP($A$9,Horarios_Circuitos!$A$2:$G$8,6,0)</f>
        <v>Domingo 21</v>
      </c>
      <c r="I9" s="11">
        <f>VLOOKUP($A$9,Horarios_Circuitos!$A$2:$G$8,7,0)</f>
        <v>0.91666666666666663</v>
      </c>
    </row>
    <row r="10" spans="1:9" x14ac:dyDescent="0.25">
      <c r="A10" s="33" t="s">
        <v>45</v>
      </c>
      <c r="B10" s="13" t="s">
        <v>48</v>
      </c>
      <c r="C10" s="12" t="s">
        <v>5</v>
      </c>
      <c r="D10" s="26">
        <f>VLOOKUP($A$10,Horarios_Circuitos!$A$2:$G$9,2,0)</f>
        <v>463</v>
      </c>
      <c r="E10" s="34">
        <f>VLOOKUP($A$10,Horarios_Circuitos!$A$2:$G$9,3,0)</f>
        <v>6</v>
      </c>
      <c r="F10" s="35" t="str">
        <f>VLOOKUP($A$10,Horarios_Circuitos!$A$2:$G$9,4,0)</f>
        <v>Domingo 21</v>
      </c>
      <c r="G10" s="11">
        <f>VLOOKUP($A$10,Horarios_Circuitos!$A$2:$G$9,5,0)</f>
        <v>0.58333333333333337</v>
      </c>
      <c r="H10" s="35" t="str">
        <f>VLOOKUP($A$10,Horarios_Circuitos!$A$2:$G$9,6,0)</f>
        <v>Domingo 21</v>
      </c>
      <c r="I10" s="11">
        <f>VLOOKUP($A$10,Horarios_Circuitos!$A$2:$G$9,7,0)</f>
        <v>0.83333333333333337</v>
      </c>
    </row>
  </sheetData>
  <autoFilter ref="A1:I9" xr:uid="{0C980EA4-E410-4DF0-A79A-EA03D6DE5A51}">
    <filterColumn colId="5" showButton="0"/>
    <filterColumn colId="7" showButton="0"/>
  </autoFilter>
  <mergeCells count="8">
    <mergeCell ref="A5:A6"/>
    <mergeCell ref="E5:E6"/>
    <mergeCell ref="F1:G1"/>
    <mergeCell ref="H1:I1"/>
    <mergeCell ref="H5:H6"/>
    <mergeCell ref="I5:I6"/>
    <mergeCell ref="F5:F6"/>
    <mergeCell ref="G5:G6"/>
  </mergeCells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299A-0BF1-49E6-A035-9CECB230925C}">
  <dimension ref="A1:B9"/>
  <sheetViews>
    <sheetView workbookViewId="0">
      <selection activeCell="B9" sqref="B9"/>
    </sheetView>
  </sheetViews>
  <sheetFormatPr baseColWidth="10" defaultRowHeight="15" x14ac:dyDescent="0.25"/>
  <cols>
    <col min="1" max="1" width="22.7109375" bestFit="1" customWidth="1"/>
    <col min="2" max="2" width="132.5703125" customWidth="1"/>
    <col min="4" max="4" width="57.85546875" customWidth="1"/>
  </cols>
  <sheetData>
    <row r="1" spans="1:2" x14ac:dyDescent="0.25">
      <c r="A1" s="3" t="s">
        <v>0</v>
      </c>
      <c r="B1" s="3" t="s">
        <v>14</v>
      </c>
    </row>
    <row r="2" spans="1:2" ht="105" x14ac:dyDescent="0.25">
      <c r="A2" s="1" t="s">
        <v>19</v>
      </c>
      <c r="B2" s="2" t="s">
        <v>27</v>
      </c>
    </row>
    <row r="3" spans="1:2" ht="75" x14ac:dyDescent="0.25">
      <c r="A3" s="1" t="s">
        <v>15</v>
      </c>
      <c r="B3" s="2" t="s">
        <v>28</v>
      </c>
    </row>
    <row r="4" spans="1:2" ht="45" x14ac:dyDescent="0.25">
      <c r="A4" s="1" t="s">
        <v>16</v>
      </c>
      <c r="B4" s="2" t="s">
        <v>26</v>
      </c>
    </row>
    <row r="5" spans="1:2" ht="90" x14ac:dyDescent="0.25">
      <c r="A5" s="1" t="s">
        <v>17</v>
      </c>
      <c r="B5" s="2" t="s">
        <v>29</v>
      </c>
    </row>
    <row r="6" spans="1:2" ht="90" x14ac:dyDescent="0.25">
      <c r="A6" s="1" t="s">
        <v>38</v>
      </c>
      <c r="B6" s="2" t="s">
        <v>41</v>
      </c>
    </row>
    <row r="7" spans="1:2" ht="30" x14ac:dyDescent="0.25">
      <c r="A7" s="1" t="s">
        <v>39</v>
      </c>
      <c r="B7" s="2" t="s">
        <v>42</v>
      </c>
    </row>
    <row r="8" spans="1:2" ht="30" x14ac:dyDescent="0.25">
      <c r="A8" s="1" t="s">
        <v>40</v>
      </c>
      <c r="B8" s="2" t="s">
        <v>43</v>
      </c>
    </row>
    <row r="9" spans="1:2" x14ac:dyDescent="0.25">
      <c r="A9" s="1" t="s">
        <v>46</v>
      </c>
      <c r="B9" s="2" t="s">
        <v>47</v>
      </c>
    </row>
  </sheetData>
  <autoFilter ref="A1:B8" xr:uid="{8135637C-B52B-472E-B1E7-07CF36052919}"/>
  <sortState xmlns:xlrd2="http://schemas.microsoft.com/office/spreadsheetml/2017/richdata2" ref="A2:B8">
    <sortCondition ref="A2:A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EFDC-839C-483A-B168-AA6F5795055F}">
  <dimension ref="A1:B4"/>
  <sheetViews>
    <sheetView workbookViewId="0"/>
  </sheetViews>
  <sheetFormatPr baseColWidth="10" defaultRowHeight="15" x14ac:dyDescent="0.25"/>
  <cols>
    <col min="1" max="1" width="17.5703125" bestFit="1" customWidth="1"/>
    <col min="2" max="2" width="23.28515625" bestFit="1" customWidth="1"/>
  </cols>
  <sheetData>
    <row r="1" spans="1:2" x14ac:dyDescent="0.25">
      <c r="A1" s="28" t="s">
        <v>24</v>
      </c>
      <c r="B1" t="s">
        <v>49</v>
      </c>
    </row>
    <row r="2" spans="1:2" x14ac:dyDescent="0.25">
      <c r="A2" s="29" t="s">
        <v>6</v>
      </c>
      <c r="B2" s="37">
        <v>4843</v>
      </c>
    </row>
    <row r="3" spans="1:2" x14ac:dyDescent="0.25">
      <c r="A3" s="29" t="s">
        <v>5</v>
      </c>
      <c r="B3" s="37">
        <v>165431</v>
      </c>
    </row>
    <row r="4" spans="1:2" x14ac:dyDescent="0.25">
      <c r="A4" s="29" t="s">
        <v>25</v>
      </c>
      <c r="B4" s="37">
        <v>170274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Horarios_Circuitos</vt:lpstr>
      <vt:lpstr>Barrios_Circuitos</vt:lpstr>
      <vt:lpstr>Rangos_Circuitos</vt:lpstr>
      <vt:lpstr>Usuarios_Municipios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HUMBERTO MARIN POSADA</dc:creator>
  <cp:lastModifiedBy>MELISA RESTREPO MONTOYA</cp:lastModifiedBy>
  <dcterms:created xsi:type="dcterms:W3CDTF">2022-08-04T14:20:31Z</dcterms:created>
  <dcterms:modified xsi:type="dcterms:W3CDTF">2023-05-12T16:01:19Z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2022-08-04T14:20:31Z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1d06be94-e012-4b3b-8eb2-255b2fcb2ca3</vt:lpwstr>
  </property>
  <property fmtid="{D5CDD505-2E9C-101B-9397-08002B2CF9AE}" pid="8" name="MSIP_Label_666bb131-2344-48ed-84db-fe1e84a9fae2_ContentBits">
    <vt:lpwstr>0</vt:lpwstr>
  </property>
</Properties>
</file>